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501406f7f4aa711/_Schule Sicherheitskopie 2022-03-10/_11FO/"/>
    </mc:Choice>
  </mc:AlternateContent>
  <xr:revisionPtr revIDLastSave="40" documentId="8_{08E02879-971A-4029-BEC8-CB14DEC8FDEC}" xr6:coauthVersionLast="47" xr6:coauthVersionMax="47" xr10:uidLastSave="{81D6564C-1060-4A29-892E-BE590B766086}"/>
  <workbookProtection workbookAlgorithmName="SHA-512" workbookHashValue="fdb1qnvzsqAscSDw8IH+zoiBOHrqDGaoqfCFj5v8280LP/IYP4H4UiCERzGYOEZpsRzFckjS8boxM2Nc+fJavg==" workbookSaltValue="bxPnknZEARJOGcXICGVByA==" workbookSpinCount="100000" lockStructure="1"/>
  <bookViews>
    <workbookView xWindow="28680" yWindow="-120" windowWidth="29040" windowHeight="17520" tabRatio="707" activeTab="3" xr2:uid="{00000000-000D-0000-FFFF-FFFF00000000}"/>
  </bookViews>
  <sheets>
    <sheet name="Listen" sheetId="3" r:id="rId1"/>
    <sheet name="Ausfüllhilfe" sheetId="4" r:id="rId2"/>
    <sheet name="Übersicht Gesamt" sheetId="5" r:id="rId3"/>
    <sheet name="August" sheetId="1" r:id="rId4"/>
    <sheet name="September" sheetId="6" r:id="rId5"/>
    <sheet name="Oktober" sheetId="7" r:id="rId6"/>
    <sheet name="November" sheetId="8" r:id="rId7"/>
    <sheet name="Dezember" sheetId="9" r:id="rId8"/>
    <sheet name="Januar" sheetId="11" r:id="rId9"/>
    <sheet name="Februar" sheetId="12" r:id="rId10"/>
    <sheet name="März" sheetId="13" r:id="rId11"/>
    <sheet name="April" sheetId="14" r:id="rId12"/>
    <sheet name="Mai" sheetId="15" r:id="rId13"/>
    <sheet name="Juni" sheetId="16" r:id="rId14"/>
    <sheet name="Juli" sheetId="17" r:id="rId15"/>
  </sheets>
  <definedNames>
    <definedName name="_xlnm.Print_Area" localSheetId="2">'Übersicht Gesamt'!$A$1:$F$33</definedName>
    <definedName name="FO">Listen!$A$31:$A$38</definedName>
    <definedName name="Pausen">Listen!$A$11:$A$28</definedName>
    <definedName name="Wochentage">#REF!</definedName>
    <definedName name="Zeichen">Listen!$A$2:$A$8</definedName>
    <definedName name="Zeichen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41" i="12"/>
  <c r="J41" i="12"/>
  <c r="E10" i="8"/>
  <c r="E10" i="9"/>
  <c r="E10" i="11"/>
  <c r="E10" i="12"/>
  <c r="E10" i="13"/>
  <c r="E10" i="14"/>
  <c r="E10" i="15"/>
  <c r="E10" i="16"/>
  <c r="E10" i="17"/>
  <c r="E10" i="7"/>
  <c r="E10" i="6"/>
  <c r="E10" i="1"/>
  <c r="A2" i="5"/>
  <c r="A14" i="1"/>
  <c r="E9" i="14"/>
  <c r="E8" i="6"/>
  <c r="E9" i="6"/>
  <c r="E8" i="7"/>
  <c r="E9" i="7"/>
  <c r="E8" i="8"/>
  <c r="E9" i="8"/>
  <c r="E8" i="9"/>
  <c r="E9" i="9"/>
  <c r="E8" i="11"/>
  <c r="E9" i="11"/>
  <c r="E8" i="12"/>
  <c r="E9" i="12"/>
  <c r="E8" i="13"/>
  <c r="E9" i="13"/>
  <c r="E8" i="14"/>
  <c r="E8" i="15"/>
  <c r="E9" i="15"/>
  <c r="E8" i="16"/>
  <c r="E9" i="16"/>
  <c r="E8" i="17"/>
  <c r="E9" i="17"/>
  <c r="E8" i="1"/>
  <c r="E9" i="1"/>
  <c r="E7" i="6"/>
  <c r="E7" i="7"/>
  <c r="E7" i="8"/>
  <c r="E7" i="9"/>
  <c r="E7" i="11"/>
  <c r="E7" i="12"/>
  <c r="E7" i="13"/>
  <c r="E7" i="14"/>
  <c r="E7" i="15"/>
  <c r="E7" i="16"/>
  <c r="E7" i="17"/>
  <c r="E7" i="1"/>
  <c r="F42" i="17"/>
  <c r="J42" i="17"/>
  <c r="F43" i="17"/>
  <c r="J43" i="17"/>
  <c r="F44" i="17"/>
  <c r="J44" i="17"/>
  <c r="F42" i="15"/>
  <c r="J42" i="15"/>
  <c r="F43" i="15"/>
  <c r="J43" i="15"/>
  <c r="F44" i="15"/>
  <c r="J44" i="15"/>
  <c r="F42" i="13"/>
  <c r="J42" i="13"/>
  <c r="F43" i="13"/>
  <c r="J43" i="13"/>
  <c r="F44" i="13"/>
  <c r="J44" i="13"/>
  <c r="F40" i="12"/>
  <c r="J40" i="12"/>
  <c r="F42" i="11"/>
  <c r="J42" i="11"/>
  <c r="F43" i="11"/>
  <c r="J43" i="11"/>
  <c r="F44" i="11"/>
  <c r="J44" i="11"/>
  <c r="F43" i="9"/>
  <c r="J43" i="9"/>
  <c r="F44" i="9"/>
  <c r="J44" i="9"/>
  <c r="F43" i="7"/>
  <c r="J43" i="7" s="1"/>
  <c r="F44" i="7"/>
  <c r="J44" i="7"/>
  <c r="E3" i="6"/>
  <c r="E4" i="6"/>
  <c r="E3" i="7"/>
  <c r="E4" i="7"/>
  <c r="E3" i="8"/>
  <c r="E4" i="8"/>
  <c r="E3" i="9"/>
  <c r="E4" i="9"/>
  <c r="E3" i="11"/>
  <c r="E4" i="11"/>
  <c r="E3" i="12"/>
  <c r="E4" i="12"/>
  <c r="E3" i="13"/>
  <c r="E4" i="13"/>
  <c r="E3" i="14"/>
  <c r="E4" i="14"/>
  <c r="E3" i="15"/>
  <c r="E4" i="15"/>
  <c r="E3" i="16"/>
  <c r="E4" i="16"/>
  <c r="E3" i="17"/>
  <c r="E4" i="17"/>
  <c r="E3" i="1"/>
  <c r="E4" i="1"/>
  <c r="E2" i="6"/>
  <c r="E2" i="7"/>
  <c r="E2" i="8"/>
  <c r="E2" i="9"/>
  <c r="E2" i="11"/>
  <c r="E2" i="12"/>
  <c r="E2" i="13"/>
  <c r="E2" i="14"/>
  <c r="E2" i="15"/>
  <c r="E2" i="16"/>
  <c r="E2" i="17"/>
  <c r="E2" i="1"/>
  <c r="F41" i="17"/>
  <c r="J41" i="17"/>
  <c r="F40" i="17"/>
  <c r="J40" i="17"/>
  <c r="F39" i="17"/>
  <c r="J39" i="17"/>
  <c r="F38" i="17"/>
  <c r="J38" i="17"/>
  <c r="F37" i="17"/>
  <c r="J37" i="17"/>
  <c r="F36" i="17"/>
  <c r="J36" i="17"/>
  <c r="F35" i="17"/>
  <c r="J35" i="17"/>
  <c r="F34" i="17"/>
  <c r="J34" i="17"/>
  <c r="F33" i="17"/>
  <c r="J33" i="17"/>
  <c r="F32" i="17"/>
  <c r="J32" i="17"/>
  <c r="F31" i="17"/>
  <c r="J31" i="17"/>
  <c r="F30" i="17"/>
  <c r="J30" i="17"/>
  <c r="F29" i="17"/>
  <c r="J29" i="17"/>
  <c r="F28" i="17"/>
  <c r="J28" i="17"/>
  <c r="F27" i="17"/>
  <c r="J27" i="17"/>
  <c r="F26" i="17"/>
  <c r="J26" i="17"/>
  <c r="F25" i="17"/>
  <c r="J25" i="17"/>
  <c r="F24" i="17"/>
  <c r="J24" i="17"/>
  <c r="F23" i="17"/>
  <c r="J23" i="17"/>
  <c r="F22" i="17"/>
  <c r="J22" i="17"/>
  <c r="F21" i="17"/>
  <c r="J21" i="17"/>
  <c r="F20" i="17"/>
  <c r="J20" i="17"/>
  <c r="F19" i="17"/>
  <c r="J19" i="17"/>
  <c r="F18" i="17"/>
  <c r="J18" i="17"/>
  <c r="F17" i="17"/>
  <c r="J17" i="17"/>
  <c r="F16" i="17"/>
  <c r="J16" i="17"/>
  <c r="F15" i="17"/>
  <c r="J15" i="17"/>
  <c r="F14" i="17"/>
  <c r="J14" i="17"/>
  <c r="F43" i="16"/>
  <c r="J43" i="16"/>
  <c r="F42" i="16"/>
  <c r="J42" i="16"/>
  <c r="F41" i="16"/>
  <c r="J41" i="16"/>
  <c r="F40" i="16"/>
  <c r="J40" i="16"/>
  <c r="F39" i="16"/>
  <c r="J39" i="16"/>
  <c r="F38" i="16"/>
  <c r="J38" i="16"/>
  <c r="F37" i="16"/>
  <c r="J37" i="16"/>
  <c r="F36" i="16"/>
  <c r="J36" i="16"/>
  <c r="F35" i="16"/>
  <c r="J35" i="16"/>
  <c r="F34" i="16"/>
  <c r="J34" i="16"/>
  <c r="F33" i="16"/>
  <c r="J33" i="16"/>
  <c r="F32" i="16"/>
  <c r="J32" i="16"/>
  <c r="F31" i="16"/>
  <c r="J31" i="16"/>
  <c r="F30" i="16"/>
  <c r="J30" i="16"/>
  <c r="F29" i="16"/>
  <c r="J29" i="16"/>
  <c r="F28" i="16"/>
  <c r="J28" i="16"/>
  <c r="F27" i="16"/>
  <c r="J27" i="16"/>
  <c r="F26" i="16"/>
  <c r="J26" i="16"/>
  <c r="F25" i="16"/>
  <c r="J25" i="16"/>
  <c r="F24" i="16"/>
  <c r="J24" i="16"/>
  <c r="F23" i="16"/>
  <c r="J23" i="16"/>
  <c r="F22" i="16"/>
  <c r="J22" i="16"/>
  <c r="F21" i="16"/>
  <c r="J21" i="16"/>
  <c r="F20" i="16"/>
  <c r="J20" i="16"/>
  <c r="F19" i="16"/>
  <c r="J19" i="16"/>
  <c r="F18" i="16"/>
  <c r="J18" i="16"/>
  <c r="F17" i="16"/>
  <c r="J17" i="16"/>
  <c r="F16" i="16"/>
  <c r="J16" i="16"/>
  <c r="F15" i="16"/>
  <c r="J15" i="16"/>
  <c r="F14" i="16"/>
  <c r="J14" i="16"/>
  <c r="F41" i="15"/>
  <c r="J41" i="15"/>
  <c r="F40" i="15"/>
  <c r="J40" i="15"/>
  <c r="F39" i="15"/>
  <c r="J39" i="15"/>
  <c r="F38" i="15"/>
  <c r="J38" i="15"/>
  <c r="F37" i="15"/>
  <c r="J37" i="15"/>
  <c r="F36" i="15"/>
  <c r="J36" i="15"/>
  <c r="F35" i="15"/>
  <c r="J35" i="15"/>
  <c r="F34" i="15"/>
  <c r="J34" i="15"/>
  <c r="F33" i="15"/>
  <c r="J33" i="15"/>
  <c r="F32" i="15"/>
  <c r="J32" i="15"/>
  <c r="F31" i="15"/>
  <c r="J31" i="15"/>
  <c r="F30" i="15"/>
  <c r="J30" i="15"/>
  <c r="F29" i="15"/>
  <c r="J29" i="15"/>
  <c r="F28" i="15"/>
  <c r="J28" i="15"/>
  <c r="F27" i="15"/>
  <c r="J27" i="15"/>
  <c r="F26" i="15"/>
  <c r="J26" i="15"/>
  <c r="F25" i="15"/>
  <c r="J25" i="15"/>
  <c r="F24" i="15"/>
  <c r="J24" i="15"/>
  <c r="F23" i="15"/>
  <c r="J23" i="15"/>
  <c r="F22" i="15"/>
  <c r="J22" i="15"/>
  <c r="F21" i="15"/>
  <c r="J21" i="15"/>
  <c r="F20" i="15"/>
  <c r="J20" i="15"/>
  <c r="F19" i="15"/>
  <c r="J19" i="15"/>
  <c r="F18" i="15"/>
  <c r="J18" i="15"/>
  <c r="F17" i="15"/>
  <c r="J17" i="15"/>
  <c r="F16" i="15"/>
  <c r="J16" i="15"/>
  <c r="F15" i="15"/>
  <c r="J15" i="15"/>
  <c r="F14" i="15"/>
  <c r="J14" i="15"/>
  <c r="F43" i="14"/>
  <c r="J43" i="14"/>
  <c r="F42" i="14"/>
  <c r="J42" i="14"/>
  <c r="F41" i="14"/>
  <c r="J41" i="14"/>
  <c r="F40" i="14"/>
  <c r="J40" i="14"/>
  <c r="F39" i="14"/>
  <c r="J39" i="14"/>
  <c r="F38" i="14"/>
  <c r="J38" i="14"/>
  <c r="F37" i="14"/>
  <c r="J37" i="14"/>
  <c r="F36" i="14"/>
  <c r="J36" i="14"/>
  <c r="F35" i="14"/>
  <c r="J35" i="14"/>
  <c r="F34" i="14"/>
  <c r="J34" i="14"/>
  <c r="F33" i="14"/>
  <c r="J33" i="14"/>
  <c r="F32" i="14"/>
  <c r="J32" i="14"/>
  <c r="F31" i="14"/>
  <c r="J31" i="14"/>
  <c r="F30" i="14"/>
  <c r="J30" i="14"/>
  <c r="F29" i="14"/>
  <c r="J29" i="14"/>
  <c r="F28" i="14"/>
  <c r="J28" i="14"/>
  <c r="F27" i="14"/>
  <c r="J27" i="14"/>
  <c r="F26" i="14"/>
  <c r="J26" i="14"/>
  <c r="F25" i="14"/>
  <c r="J25" i="14"/>
  <c r="F24" i="14"/>
  <c r="J24" i="14"/>
  <c r="F23" i="14"/>
  <c r="J23" i="14"/>
  <c r="F22" i="14"/>
  <c r="J22" i="14"/>
  <c r="F21" i="14"/>
  <c r="J21" i="14"/>
  <c r="F20" i="14"/>
  <c r="J20" i="14"/>
  <c r="F19" i="14"/>
  <c r="J19" i="14"/>
  <c r="F18" i="14"/>
  <c r="J18" i="14"/>
  <c r="F17" i="14"/>
  <c r="J17" i="14"/>
  <c r="F16" i="14"/>
  <c r="J16" i="14"/>
  <c r="F15" i="14"/>
  <c r="J15" i="14"/>
  <c r="F14" i="14"/>
  <c r="J14" i="14"/>
  <c r="F41" i="13"/>
  <c r="J41" i="13"/>
  <c r="F40" i="13"/>
  <c r="J40" i="13"/>
  <c r="F39" i="13"/>
  <c r="J39" i="13"/>
  <c r="F38" i="13"/>
  <c r="J38" i="13"/>
  <c r="F37" i="13"/>
  <c r="J37" i="13"/>
  <c r="F36" i="13"/>
  <c r="J36" i="13"/>
  <c r="F35" i="13"/>
  <c r="J35" i="13"/>
  <c r="F34" i="13"/>
  <c r="J34" i="13"/>
  <c r="F33" i="13"/>
  <c r="J33" i="13"/>
  <c r="F32" i="13"/>
  <c r="J32" i="13"/>
  <c r="F31" i="13"/>
  <c r="J31" i="13"/>
  <c r="F30" i="13"/>
  <c r="J30" i="13"/>
  <c r="F29" i="13"/>
  <c r="J29" i="13"/>
  <c r="F28" i="13"/>
  <c r="J28" i="13"/>
  <c r="F27" i="13"/>
  <c r="J27" i="13"/>
  <c r="F26" i="13"/>
  <c r="J26" i="13"/>
  <c r="F25" i="13"/>
  <c r="J25" i="13"/>
  <c r="F24" i="13"/>
  <c r="J24" i="13"/>
  <c r="F23" i="13"/>
  <c r="J23" i="13"/>
  <c r="F22" i="13"/>
  <c r="J22" i="13"/>
  <c r="F21" i="13"/>
  <c r="J21" i="13"/>
  <c r="F20" i="13"/>
  <c r="J20" i="13"/>
  <c r="F19" i="13"/>
  <c r="J19" i="13"/>
  <c r="F18" i="13"/>
  <c r="J18" i="13"/>
  <c r="F17" i="13"/>
  <c r="J17" i="13"/>
  <c r="F16" i="13"/>
  <c r="J16" i="13"/>
  <c r="F15" i="13"/>
  <c r="J15" i="13"/>
  <c r="F14" i="13"/>
  <c r="J14" i="13"/>
  <c r="F39" i="12"/>
  <c r="J39" i="12"/>
  <c r="F38" i="12"/>
  <c r="J38" i="12"/>
  <c r="F37" i="12"/>
  <c r="J37" i="12"/>
  <c r="F36" i="12"/>
  <c r="J36" i="12"/>
  <c r="F35" i="12"/>
  <c r="J35" i="12"/>
  <c r="F34" i="12"/>
  <c r="J34" i="12"/>
  <c r="F33" i="12"/>
  <c r="J33" i="12"/>
  <c r="F32" i="12"/>
  <c r="J32" i="12"/>
  <c r="F31" i="12"/>
  <c r="J31" i="12"/>
  <c r="F30" i="12"/>
  <c r="J30" i="12"/>
  <c r="F29" i="12"/>
  <c r="J29" i="12"/>
  <c r="F28" i="12"/>
  <c r="J28" i="12"/>
  <c r="F27" i="12"/>
  <c r="J27" i="12"/>
  <c r="F26" i="12"/>
  <c r="J26" i="12"/>
  <c r="F25" i="12"/>
  <c r="J25" i="12"/>
  <c r="F24" i="12"/>
  <c r="J24" i="12"/>
  <c r="F23" i="12"/>
  <c r="J23" i="12"/>
  <c r="F22" i="12"/>
  <c r="J22" i="12"/>
  <c r="F21" i="12"/>
  <c r="J21" i="12"/>
  <c r="F20" i="12"/>
  <c r="J20" i="12"/>
  <c r="F19" i="12"/>
  <c r="J19" i="12"/>
  <c r="F18" i="12"/>
  <c r="J18" i="12"/>
  <c r="F17" i="12"/>
  <c r="J17" i="12"/>
  <c r="F16" i="12"/>
  <c r="J16" i="12"/>
  <c r="F15" i="12"/>
  <c r="J15" i="12"/>
  <c r="F14" i="12"/>
  <c r="J14" i="12"/>
  <c r="F41" i="11"/>
  <c r="J41" i="11"/>
  <c r="F40" i="11"/>
  <c r="J40" i="11"/>
  <c r="F39" i="11"/>
  <c r="J39" i="11"/>
  <c r="F38" i="11"/>
  <c r="J38" i="11"/>
  <c r="F37" i="11"/>
  <c r="J37" i="11"/>
  <c r="F36" i="11"/>
  <c r="J36" i="11"/>
  <c r="F35" i="11"/>
  <c r="J35" i="11"/>
  <c r="F34" i="11"/>
  <c r="J34" i="11"/>
  <c r="F33" i="11"/>
  <c r="J33" i="11"/>
  <c r="F32" i="11"/>
  <c r="J32" i="11"/>
  <c r="F31" i="11"/>
  <c r="J31" i="11"/>
  <c r="F30" i="11"/>
  <c r="J30" i="11"/>
  <c r="F29" i="11"/>
  <c r="J29" i="11"/>
  <c r="F28" i="11"/>
  <c r="J28" i="11"/>
  <c r="F27" i="11"/>
  <c r="J27" i="11"/>
  <c r="F26" i="11"/>
  <c r="J26" i="11"/>
  <c r="F25" i="11"/>
  <c r="J25" i="11"/>
  <c r="F24" i="11"/>
  <c r="J24" i="11"/>
  <c r="F23" i="11"/>
  <c r="J23" i="11"/>
  <c r="F22" i="11"/>
  <c r="J22" i="11"/>
  <c r="F21" i="11"/>
  <c r="J21" i="11"/>
  <c r="F20" i="11"/>
  <c r="J20" i="11"/>
  <c r="F19" i="11"/>
  <c r="J19" i="11"/>
  <c r="F18" i="11"/>
  <c r="J18" i="11"/>
  <c r="F17" i="11"/>
  <c r="J17" i="11"/>
  <c r="F16" i="11"/>
  <c r="J16" i="11"/>
  <c r="F15" i="11"/>
  <c r="J15" i="11"/>
  <c r="F14" i="11"/>
  <c r="J14" i="11"/>
  <c r="F42" i="9"/>
  <c r="J42" i="9"/>
  <c r="F41" i="9"/>
  <c r="J41" i="9"/>
  <c r="F40" i="9"/>
  <c r="J40" i="9"/>
  <c r="F39" i="9"/>
  <c r="J39" i="9"/>
  <c r="F38" i="9"/>
  <c r="J38" i="9"/>
  <c r="F37" i="9"/>
  <c r="J37" i="9"/>
  <c r="F36" i="9"/>
  <c r="J36" i="9"/>
  <c r="F35" i="9"/>
  <c r="J35" i="9"/>
  <c r="F34" i="9"/>
  <c r="J34" i="9"/>
  <c r="F33" i="9"/>
  <c r="J33" i="9"/>
  <c r="F32" i="9"/>
  <c r="J32" i="9"/>
  <c r="F31" i="9"/>
  <c r="J31" i="9"/>
  <c r="F30" i="9"/>
  <c r="J30" i="9"/>
  <c r="F29" i="9"/>
  <c r="J29" i="9"/>
  <c r="F28" i="9"/>
  <c r="J28" i="9"/>
  <c r="F27" i="9"/>
  <c r="J27" i="9"/>
  <c r="F26" i="9"/>
  <c r="J26" i="9"/>
  <c r="F25" i="9"/>
  <c r="J25" i="9"/>
  <c r="F24" i="9"/>
  <c r="J24" i="9"/>
  <c r="F23" i="9"/>
  <c r="J23" i="9"/>
  <c r="F22" i="9"/>
  <c r="J22" i="9"/>
  <c r="F21" i="9"/>
  <c r="J21" i="9"/>
  <c r="F20" i="9"/>
  <c r="J20" i="9"/>
  <c r="F19" i="9"/>
  <c r="J19" i="9"/>
  <c r="F18" i="9"/>
  <c r="J18" i="9"/>
  <c r="F17" i="9"/>
  <c r="J17" i="9"/>
  <c r="F16" i="9"/>
  <c r="J16" i="9"/>
  <c r="F15" i="9"/>
  <c r="J15" i="9"/>
  <c r="F14" i="9"/>
  <c r="J14" i="9"/>
  <c r="F43" i="8"/>
  <c r="J43" i="8"/>
  <c r="F42" i="8"/>
  <c r="J42" i="8"/>
  <c r="F41" i="8"/>
  <c r="J41" i="8"/>
  <c r="F40" i="8"/>
  <c r="J40" i="8"/>
  <c r="F39" i="8"/>
  <c r="J39" i="8"/>
  <c r="F38" i="8"/>
  <c r="J38" i="8"/>
  <c r="F37" i="8"/>
  <c r="J37" i="8"/>
  <c r="F36" i="8"/>
  <c r="J36" i="8"/>
  <c r="F35" i="8"/>
  <c r="J35" i="8"/>
  <c r="F34" i="8"/>
  <c r="J34" i="8"/>
  <c r="F33" i="8"/>
  <c r="J33" i="8"/>
  <c r="F32" i="8"/>
  <c r="J32" i="8"/>
  <c r="F31" i="8"/>
  <c r="J31" i="8"/>
  <c r="F30" i="8"/>
  <c r="J30" i="8"/>
  <c r="F29" i="8"/>
  <c r="J29" i="8"/>
  <c r="F28" i="8"/>
  <c r="J28" i="8"/>
  <c r="F27" i="8"/>
  <c r="J27" i="8"/>
  <c r="F26" i="8"/>
  <c r="J26" i="8"/>
  <c r="F25" i="8"/>
  <c r="J25" i="8"/>
  <c r="F24" i="8"/>
  <c r="J24" i="8"/>
  <c r="F23" i="8"/>
  <c r="J23" i="8"/>
  <c r="F22" i="8"/>
  <c r="J22" i="8"/>
  <c r="F21" i="8"/>
  <c r="J21" i="8"/>
  <c r="F20" i="8"/>
  <c r="J20" i="8"/>
  <c r="F19" i="8"/>
  <c r="J19" i="8"/>
  <c r="F18" i="8"/>
  <c r="J18" i="8"/>
  <c r="F17" i="8"/>
  <c r="J17" i="8"/>
  <c r="F16" i="8"/>
  <c r="J16" i="8"/>
  <c r="F15" i="8"/>
  <c r="J15" i="8"/>
  <c r="F14" i="8"/>
  <c r="J14" i="8"/>
  <c r="F42" i="7"/>
  <c r="J42" i="7"/>
  <c r="F41" i="7"/>
  <c r="J41" i="7" s="1"/>
  <c r="F40" i="7"/>
  <c r="J40" i="7" s="1"/>
  <c r="F39" i="7"/>
  <c r="J39" i="7" s="1"/>
  <c r="F38" i="7"/>
  <c r="J38" i="7"/>
  <c r="F37" i="7"/>
  <c r="J37" i="7"/>
  <c r="F36" i="7"/>
  <c r="J36" i="7" s="1"/>
  <c r="F35" i="7"/>
  <c r="J35" i="7" s="1"/>
  <c r="F34" i="7"/>
  <c r="J34" i="7"/>
  <c r="F33" i="7"/>
  <c r="J33" i="7"/>
  <c r="F32" i="7"/>
  <c r="J32" i="7"/>
  <c r="F31" i="7"/>
  <c r="J31" i="7"/>
  <c r="F30" i="7"/>
  <c r="J30" i="7"/>
  <c r="F29" i="7"/>
  <c r="J29" i="7"/>
  <c r="F28" i="7"/>
  <c r="J28" i="7"/>
  <c r="F27" i="7"/>
  <c r="J27" i="7"/>
  <c r="F26" i="7"/>
  <c r="J26" i="7"/>
  <c r="F25" i="7"/>
  <c r="J25" i="7" s="1"/>
  <c r="F24" i="7"/>
  <c r="J24" i="7"/>
  <c r="F23" i="7"/>
  <c r="J23" i="7"/>
  <c r="F22" i="7"/>
  <c r="J22" i="7" s="1"/>
  <c r="F21" i="7"/>
  <c r="J21" i="7"/>
  <c r="F20" i="7"/>
  <c r="J20" i="7"/>
  <c r="F19" i="7"/>
  <c r="J19" i="7"/>
  <c r="F18" i="7"/>
  <c r="J18" i="7"/>
  <c r="F17" i="7"/>
  <c r="J17" i="7"/>
  <c r="F16" i="7"/>
  <c r="J16" i="7"/>
  <c r="F15" i="7"/>
  <c r="J15" i="7"/>
  <c r="F14" i="7"/>
  <c r="J14" i="7"/>
  <c r="F43" i="6"/>
  <c r="J43" i="6"/>
  <c r="F42" i="6"/>
  <c r="J42" i="6"/>
  <c r="F41" i="6"/>
  <c r="J41" i="6"/>
  <c r="F40" i="6"/>
  <c r="J40" i="6"/>
  <c r="F39" i="6"/>
  <c r="J39" i="6"/>
  <c r="F38" i="6"/>
  <c r="J38" i="6"/>
  <c r="F37" i="6"/>
  <c r="J37" i="6" s="1"/>
  <c r="F36" i="6"/>
  <c r="J36" i="6" s="1"/>
  <c r="F35" i="6"/>
  <c r="J35" i="6"/>
  <c r="F34" i="6"/>
  <c r="J34" i="6"/>
  <c r="F33" i="6"/>
  <c r="J33" i="6"/>
  <c r="F32" i="6"/>
  <c r="J32" i="6"/>
  <c r="F31" i="6"/>
  <c r="J31" i="6" s="1"/>
  <c r="F30" i="6"/>
  <c r="J30" i="6"/>
  <c r="F29" i="6"/>
  <c r="J29" i="6"/>
  <c r="F28" i="6"/>
  <c r="J28" i="6"/>
  <c r="F27" i="6"/>
  <c r="J27" i="6"/>
  <c r="F26" i="6"/>
  <c r="J26" i="6"/>
  <c r="F25" i="6"/>
  <c r="J25" i="6"/>
  <c r="F24" i="6"/>
  <c r="J24" i="6"/>
  <c r="F23" i="6"/>
  <c r="J23" i="6"/>
  <c r="F22" i="6"/>
  <c r="J22" i="6"/>
  <c r="F21" i="6"/>
  <c r="J21" i="6"/>
  <c r="F20" i="6"/>
  <c r="J20" i="6"/>
  <c r="F19" i="6"/>
  <c r="J19" i="6"/>
  <c r="F18" i="6"/>
  <c r="J18" i="6" s="1"/>
  <c r="F17" i="6"/>
  <c r="J17" i="6" s="1"/>
  <c r="F16" i="6"/>
  <c r="J16" i="6" s="1"/>
  <c r="F15" i="6"/>
  <c r="J15" i="6" s="1"/>
  <c r="F14" i="6"/>
  <c r="J14" i="6"/>
  <c r="J44" i="8"/>
  <c r="B22" i="5"/>
  <c r="C22" i="5"/>
  <c r="J44" i="16"/>
  <c r="B29" i="5"/>
  <c r="C29" i="5"/>
  <c r="J44" i="14"/>
  <c r="B27" i="5"/>
  <c r="C27" i="5"/>
  <c r="J45" i="17"/>
  <c r="B30" i="5"/>
  <c r="C30" i="5"/>
  <c r="J45" i="15"/>
  <c r="B28" i="5"/>
  <c r="C28" i="5"/>
  <c r="J45" i="13"/>
  <c r="B26" i="5"/>
  <c r="C26" i="5"/>
  <c r="J45" i="11"/>
  <c r="B24" i="5"/>
  <c r="C24" i="5"/>
  <c r="J45" i="9"/>
  <c r="B23" i="5"/>
  <c r="C23" i="5"/>
  <c r="D8" i="5"/>
  <c r="E5" i="13" s="1"/>
  <c r="F15" i="1"/>
  <c r="J15" i="1"/>
  <c r="J17" i="1"/>
  <c r="F18" i="1"/>
  <c r="J18" i="1"/>
  <c r="F19" i="1"/>
  <c r="J19" i="1"/>
  <c r="F20" i="1"/>
  <c r="J20" i="1" s="1"/>
  <c r="F21" i="1"/>
  <c r="J21" i="1"/>
  <c r="F22" i="1"/>
  <c r="J22" i="1"/>
  <c r="F23" i="1"/>
  <c r="J23" i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/>
  <c r="F30" i="1"/>
  <c r="J30" i="1" s="1"/>
  <c r="F31" i="1"/>
  <c r="J31" i="1" s="1"/>
  <c r="F32" i="1"/>
  <c r="J32" i="1"/>
  <c r="F33" i="1"/>
  <c r="F34" i="1"/>
  <c r="J34" i="1" s="1"/>
  <c r="F35" i="1"/>
  <c r="J35" i="1" s="1"/>
  <c r="F36" i="1"/>
  <c r="J36" i="1" s="1"/>
  <c r="F37" i="1"/>
  <c r="J37" i="1" s="1"/>
  <c r="F38" i="1"/>
  <c r="J38" i="1"/>
  <c r="F39" i="1"/>
  <c r="J39" i="1"/>
  <c r="F40" i="1"/>
  <c r="J40" i="1"/>
  <c r="F41" i="1"/>
  <c r="J41" i="1" s="1"/>
  <c r="F42" i="1"/>
  <c r="J42" i="1"/>
  <c r="F43" i="1"/>
  <c r="J43" i="1"/>
  <c r="F44" i="1"/>
  <c r="J44" i="1"/>
  <c r="F14" i="1"/>
  <c r="F26" i="4"/>
  <c r="F25" i="4"/>
  <c r="F24" i="4"/>
  <c r="J24" i="4"/>
  <c r="F23" i="4"/>
  <c r="J23" i="4"/>
  <c r="F22" i="4"/>
  <c r="J22" i="4"/>
  <c r="F21" i="4"/>
  <c r="J21" i="4"/>
  <c r="F20" i="4"/>
  <c r="J20" i="4"/>
  <c r="F6" i="4"/>
  <c r="J6" i="4"/>
  <c r="F5" i="4"/>
  <c r="J33" i="1"/>
  <c r="J16" i="1"/>
  <c r="J32" i="4"/>
  <c r="J14" i="1"/>
  <c r="A42" i="12"/>
  <c r="J45" i="7" l="1"/>
  <c r="B21" i="5" s="1"/>
  <c r="C21" i="5" s="1"/>
  <c r="J44" i="6"/>
  <c r="B20" i="5" s="1"/>
  <c r="C20" i="5" s="1"/>
  <c r="J45" i="1"/>
  <c r="B19" i="5" s="1"/>
  <c r="C19" i="5" s="1"/>
  <c r="I14" i="1"/>
  <c r="H14" i="1" s="1"/>
  <c r="B14" i="1"/>
  <c r="A15" i="1"/>
  <c r="A14" i="6"/>
  <c r="B42" i="12"/>
  <c r="F42" i="12"/>
  <c r="I42" i="12"/>
  <c r="J42" i="12"/>
  <c r="J43" i="12" s="1"/>
  <c r="B25" i="5" s="1"/>
  <c r="E5" i="11"/>
  <c r="E5" i="8"/>
  <c r="E5" i="6"/>
  <c r="E5" i="1"/>
  <c r="E5" i="16"/>
  <c r="E5" i="12"/>
  <c r="E5" i="9"/>
  <c r="E5" i="14"/>
  <c r="E5" i="7"/>
  <c r="E5" i="17"/>
  <c r="E5" i="15"/>
  <c r="I14" i="6" l="1"/>
  <c r="H14" i="6" s="1"/>
  <c r="B14" i="6"/>
  <c r="A14" i="7"/>
  <c r="A15" i="6"/>
  <c r="I15" i="1"/>
  <c r="H15" i="1" s="1"/>
  <c r="B15" i="1"/>
  <c r="A16" i="1"/>
  <c r="B32" i="5"/>
  <c r="C25" i="5"/>
  <c r="C32" i="5"/>
  <c r="I15" i="6" l="1"/>
  <c r="H15" i="6" s="1"/>
  <c r="A16" i="6"/>
  <c r="B15" i="6"/>
  <c r="I14" i="7"/>
  <c r="H14" i="7" s="1"/>
  <c r="A14" i="8"/>
  <c r="B14" i="7"/>
  <c r="A15" i="7"/>
  <c r="I16" i="1"/>
  <c r="H16" i="1" s="1"/>
  <c r="A17" i="1"/>
  <c r="B16" i="1"/>
  <c r="I17" i="1" l="1"/>
  <c r="H17" i="1" s="1"/>
  <c r="A18" i="1"/>
  <c r="B17" i="1"/>
  <c r="A15" i="8"/>
  <c r="B14" i="8"/>
  <c r="A14" i="9"/>
  <c r="I14" i="8"/>
  <c r="H14" i="8" s="1"/>
  <c r="A16" i="7"/>
  <c r="I15" i="7"/>
  <c r="H15" i="7" s="1"/>
  <c r="B15" i="7"/>
  <c r="A17" i="6"/>
  <c r="I16" i="6"/>
  <c r="H16" i="6" s="1"/>
  <c r="B16" i="6"/>
  <c r="A18" i="6" l="1"/>
  <c r="B17" i="6"/>
  <c r="I17" i="6"/>
  <c r="H17" i="6" s="1"/>
  <c r="A17" i="7"/>
  <c r="B16" i="7"/>
  <c r="I16" i="7"/>
  <c r="H16" i="7" s="1"/>
  <c r="I14" i="9"/>
  <c r="H14" i="9" s="1"/>
  <c r="B14" i="9"/>
  <c r="A15" i="9"/>
  <c r="A14" i="11"/>
  <c r="A16" i="8"/>
  <c r="B15" i="8"/>
  <c r="I15" i="8"/>
  <c r="H15" i="8" s="1"/>
  <c r="I18" i="1"/>
  <c r="H18" i="1" s="1"/>
  <c r="B18" i="1"/>
  <c r="A19" i="1"/>
  <c r="A20" i="1" l="1"/>
  <c r="B19" i="1"/>
  <c r="I19" i="1"/>
  <c r="H19" i="1" s="1"/>
  <c r="B15" i="9"/>
  <c r="A16" i="9"/>
  <c r="I15" i="9"/>
  <c r="H15" i="9" s="1"/>
  <c r="B17" i="7"/>
  <c r="A18" i="7"/>
  <c r="I17" i="7"/>
  <c r="H17" i="7" s="1"/>
  <c r="A17" i="8"/>
  <c r="B16" i="8"/>
  <c r="I16" i="8"/>
  <c r="H16" i="8" s="1"/>
  <c r="A15" i="11"/>
  <c r="A14" i="12"/>
  <c r="B14" i="11"/>
  <c r="I14" i="11"/>
  <c r="H14" i="11" s="1"/>
  <c r="I18" i="6"/>
  <c r="H18" i="6" s="1"/>
  <c r="A19" i="6"/>
  <c r="B18" i="6"/>
  <c r="I14" i="12" l="1"/>
  <c r="H14" i="12" s="1"/>
  <c r="A15" i="12"/>
  <c r="B14" i="12"/>
  <c r="A14" i="13"/>
  <c r="A16" i="11"/>
  <c r="B15" i="11"/>
  <c r="I15" i="11"/>
  <c r="H15" i="11" s="1"/>
  <c r="A21" i="1"/>
  <c r="B20" i="1"/>
  <c r="I20" i="1"/>
  <c r="H20" i="1" s="1"/>
  <c r="I17" i="8"/>
  <c r="H17" i="8" s="1"/>
  <c r="A18" i="8"/>
  <c r="B17" i="8"/>
  <c r="I18" i="7"/>
  <c r="H18" i="7" s="1"/>
  <c r="B18" i="7"/>
  <c r="A19" i="7"/>
  <c r="A20" i="6"/>
  <c r="B19" i="6"/>
  <c r="I19" i="6"/>
  <c r="H19" i="6" s="1"/>
  <c r="B16" i="9"/>
  <c r="A17" i="9"/>
  <c r="I16" i="9"/>
  <c r="H16" i="9" s="1"/>
  <c r="A22" i="1" l="1"/>
  <c r="B21" i="1"/>
  <c r="I21" i="1"/>
  <c r="H21" i="1" s="1"/>
  <c r="A21" i="6"/>
  <c r="B20" i="6"/>
  <c r="I20" i="6"/>
  <c r="H20" i="6" s="1"/>
  <c r="I16" i="11"/>
  <c r="H16" i="11" s="1"/>
  <c r="B16" i="11"/>
  <c r="A17" i="11"/>
  <c r="I19" i="7"/>
  <c r="H19" i="7" s="1"/>
  <c r="A20" i="7"/>
  <c r="B19" i="7"/>
  <c r="B18" i="8"/>
  <c r="A19" i="8"/>
  <c r="I18" i="8"/>
  <c r="H18" i="8" s="1"/>
  <c r="B17" i="9"/>
  <c r="I17" i="9"/>
  <c r="H17" i="9" s="1"/>
  <c r="A18" i="9"/>
  <c r="A14" i="14"/>
  <c r="A15" i="13"/>
  <c r="B14" i="13"/>
  <c r="I14" i="13"/>
  <c r="H14" i="13" s="1"/>
  <c r="B15" i="12"/>
  <c r="A16" i="12"/>
  <c r="I15" i="12"/>
  <c r="H15" i="12" s="1"/>
  <c r="A18" i="11" l="1"/>
  <c r="B17" i="11"/>
  <c r="I17" i="11"/>
  <c r="H17" i="11" s="1"/>
  <c r="B15" i="13"/>
  <c r="I15" i="13"/>
  <c r="H15" i="13" s="1"/>
  <c r="A16" i="13"/>
  <c r="A15" i="14"/>
  <c r="A14" i="15"/>
  <c r="B14" i="14"/>
  <c r="I14" i="14"/>
  <c r="H14" i="14" s="1"/>
  <c r="I18" i="9"/>
  <c r="H18" i="9" s="1"/>
  <c r="B18" i="9"/>
  <c r="A19" i="9"/>
  <c r="A22" i="6"/>
  <c r="B21" i="6"/>
  <c r="I21" i="6"/>
  <c r="H21" i="6" s="1"/>
  <c r="I19" i="8"/>
  <c r="H19" i="8" s="1"/>
  <c r="A20" i="8"/>
  <c r="B19" i="8"/>
  <c r="B16" i="12"/>
  <c r="A17" i="12"/>
  <c r="I16" i="12"/>
  <c r="H16" i="12" s="1"/>
  <c r="I20" i="7"/>
  <c r="H20" i="7" s="1"/>
  <c r="A21" i="7"/>
  <c r="B20" i="7"/>
  <c r="A23" i="1"/>
  <c r="B22" i="1"/>
  <c r="I22" i="1"/>
  <c r="H22" i="1" s="1"/>
  <c r="B14" i="15" l="1"/>
  <c r="A14" i="16"/>
  <c r="A15" i="15"/>
  <c r="I14" i="15"/>
  <c r="H14" i="15" s="1"/>
  <c r="B19" i="9"/>
  <c r="A20" i="9"/>
  <c r="I19" i="9"/>
  <c r="H19" i="9" s="1"/>
  <c r="B21" i="7"/>
  <c r="A22" i="7"/>
  <c r="I21" i="7"/>
  <c r="H21" i="7" s="1"/>
  <c r="B17" i="12"/>
  <c r="I17" i="12"/>
  <c r="H17" i="12" s="1"/>
  <c r="A18" i="12"/>
  <c r="I15" i="14"/>
  <c r="H15" i="14" s="1"/>
  <c r="B15" i="14"/>
  <c r="A16" i="14"/>
  <c r="I20" i="8"/>
  <c r="H20" i="8" s="1"/>
  <c r="B20" i="8"/>
  <c r="A21" i="8"/>
  <c r="I16" i="13"/>
  <c r="H16" i="13" s="1"/>
  <c r="A17" i="13"/>
  <c r="B16" i="13"/>
  <c r="A24" i="1"/>
  <c r="B23" i="1"/>
  <c r="I23" i="1"/>
  <c r="H23" i="1" s="1"/>
  <c r="A23" i="6"/>
  <c r="I22" i="6"/>
  <c r="H22" i="6" s="1"/>
  <c r="B22" i="6"/>
  <c r="B18" i="11"/>
  <c r="A19" i="11"/>
  <c r="I18" i="11"/>
  <c r="H18" i="11" s="1"/>
  <c r="I16" i="14" l="1"/>
  <c r="H16" i="14" s="1"/>
  <c r="A17" i="14"/>
  <c r="B16" i="14"/>
  <c r="I24" i="1"/>
  <c r="H24" i="1" s="1"/>
  <c r="A25" i="1"/>
  <c r="B24" i="1"/>
  <c r="B17" i="13"/>
  <c r="A18" i="13"/>
  <c r="I17" i="13"/>
  <c r="H17" i="13" s="1"/>
  <c r="B22" i="7"/>
  <c r="A23" i="7"/>
  <c r="I22" i="7"/>
  <c r="H22" i="7" s="1"/>
  <c r="I21" i="8"/>
  <c r="H21" i="8" s="1"/>
  <c r="A22" i="8"/>
  <c r="B21" i="8"/>
  <c r="B19" i="11"/>
  <c r="I19" i="11"/>
  <c r="H19" i="11" s="1"/>
  <c r="A20" i="11"/>
  <c r="B20" i="9"/>
  <c r="A21" i="9"/>
  <c r="I20" i="9"/>
  <c r="H20" i="9" s="1"/>
  <c r="I15" i="15"/>
  <c r="H15" i="15" s="1"/>
  <c r="B15" i="15"/>
  <c r="A16" i="15"/>
  <c r="B14" i="16"/>
  <c r="A14" i="17"/>
  <c r="I14" i="16"/>
  <c r="H14" i="16" s="1"/>
  <c r="A15" i="16"/>
  <c r="A24" i="6"/>
  <c r="B23" i="6"/>
  <c r="I23" i="6"/>
  <c r="H23" i="6" s="1"/>
  <c r="B18" i="12"/>
  <c r="A19" i="12"/>
  <c r="I18" i="12"/>
  <c r="H18" i="12" s="1"/>
  <c r="A22" i="9" l="1"/>
  <c r="B21" i="9"/>
  <c r="I21" i="9"/>
  <c r="H21" i="9" s="1"/>
  <c r="B18" i="13"/>
  <c r="A19" i="13"/>
  <c r="I18" i="13"/>
  <c r="H18" i="13" s="1"/>
  <c r="I16" i="15"/>
  <c r="H16" i="15" s="1"/>
  <c r="B16" i="15"/>
  <c r="A17" i="15"/>
  <c r="A24" i="7"/>
  <c r="I23" i="7"/>
  <c r="H23" i="7" s="1"/>
  <c r="B23" i="7"/>
  <c r="I19" i="12"/>
  <c r="H19" i="12" s="1"/>
  <c r="A20" i="12"/>
  <c r="B19" i="12"/>
  <c r="A21" i="11"/>
  <c r="I20" i="11"/>
  <c r="H20" i="11" s="1"/>
  <c r="B20" i="11"/>
  <c r="A25" i="6"/>
  <c r="I24" i="6"/>
  <c r="H24" i="6" s="1"/>
  <c r="B24" i="6"/>
  <c r="I25" i="1"/>
  <c r="H25" i="1" s="1"/>
  <c r="B25" i="1"/>
  <c r="A26" i="1"/>
  <c r="I15" i="16"/>
  <c r="H15" i="16" s="1"/>
  <c r="A16" i="16"/>
  <c r="B15" i="16"/>
  <c r="B14" i="17"/>
  <c r="A15" i="17"/>
  <c r="I14" i="17"/>
  <c r="H14" i="17" s="1"/>
  <c r="A23" i="8"/>
  <c r="I22" i="8"/>
  <c r="H22" i="8" s="1"/>
  <c r="B22" i="8"/>
  <c r="A18" i="14"/>
  <c r="B17" i="14"/>
  <c r="I17" i="14"/>
  <c r="H17" i="14" s="1"/>
  <c r="A20" i="13" l="1"/>
  <c r="B19" i="13"/>
  <c r="I19" i="13"/>
  <c r="H19" i="13" s="1"/>
  <c r="I26" i="1"/>
  <c r="H26" i="1" s="1"/>
  <c r="B26" i="1"/>
  <c r="A27" i="1"/>
  <c r="I18" i="14"/>
  <c r="H18" i="14" s="1"/>
  <c r="A19" i="14"/>
  <c r="B18" i="14"/>
  <c r="A25" i="7"/>
  <c r="B24" i="7"/>
  <c r="I24" i="7"/>
  <c r="H24" i="7" s="1"/>
  <c r="B23" i="8"/>
  <c r="A24" i="8"/>
  <c r="I23" i="8"/>
  <c r="H23" i="8" s="1"/>
  <c r="A26" i="6"/>
  <c r="B25" i="6"/>
  <c r="I25" i="6"/>
  <c r="H25" i="6" s="1"/>
  <c r="I15" i="17"/>
  <c r="H15" i="17" s="1"/>
  <c r="A16" i="17"/>
  <c r="B15" i="17"/>
  <c r="B21" i="11"/>
  <c r="I21" i="11"/>
  <c r="H21" i="11" s="1"/>
  <c r="A22" i="11"/>
  <c r="A18" i="15"/>
  <c r="I17" i="15"/>
  <c r="H17" i="15" s="1"/>
  <c r="B17" i="15"/>
  <c r="A17" i="16"/>
  <c r="I16" i="16"/>
  <c r="H16" i="16" s="1"/>
  <c r="B16" i="16"/>
  <c r="B20" i="12"/>
  <c r="A21" i="12"/>
  <c r="I20" i="12"/>
  <c r="H20" i="12" s="1"/>
  <c r="I22" i="9"/>
  <c r="H22" i="9" s="1"/>
  <c r="B22" i="9"/>
  <c r="A23" i="9"/>
  <c r="I23" i="9" l="1"/>
  <c r="H23" i="9" s="1"/>
  <c r="B23" i="9"/>
  <c r="A24" i="9"/>
  <c r="B27" i="1"/>
  <c r="I27" i="1"/>
  <c r="H27" i="1" s="1"/>
  <c r="A28" i="1"/>
  <c r="I22" i="11"/>
  <c r="H22" i="11" s="1"/>
  <c r="B22" i="11"/>
  <c r="A23" i="11"/>
  <c r="I16" i="17"/>
  <c r="H16" i="17" s="1"/>
  <c r="B16" i="17"/>
  <c r="A17" i="17"/>
  <c r="A27" i="6"/>
  <c r="I26" i="6"/>
  <c r="H26" i="6" s="1"/>
  <c r="B26" i="6"/>
  <c r="B24" i="8"/>
  <c r="I24" i="8"/>
  <c r="H24" i="8" s="1"/>
  <c r="A25" i="8"/>
  <c r="A26" i="7"/>
  <c r="I25" i="7"/>
  <c r="H25" i="7" s="1"/>
  <c r="B25" i="7"/>
  <c r="A22" i="12"/>
  <c r="B21" i="12"/>
  <c r="I21" i="12"/>
  <c r="H21" i="12" s="1"/>
  <c r="B19" i="14"/>
  <c r="A20" i="14"/>
  <c r="I19" i="14"/>
  <c r="H19" i="14" s="1"/>
  <c r="I17" i="16"/>
  <c r="H17" i="16" s="1"/>
  <c r="A18" i="16"/>
  <c r="B17" i="16"/>
  <c r="I18" i="15"/>
  <c r="H18" i="15" s="1"/>
  <c r="A19" i="15"/>
  <c r="B18" i="15"/>
  <c r="I20" i="13"/>
  <c r="H20" i="13" s="1"/>
  <c r="A21" i="13"/>
  <c r="B20" i="13"/>
  <c r="I23" i="11" l="1"/>
  <c r="H23" i="11" s="1"/>
  <c r="A24" i="11"/>
  <c r="B23" i="11"/>
  <c r="A20" i="15"/>
  <c r="B19" i="15"/>
  <c r="I19" i="15"/>
  <c r="H19" i="15" s="1"/>
  <c r="I24" i="9"/>
  <c r="H24" i="9" s="1"/>
  <c r="A25" i="9"/>
  <c r="B24" i="9"/>
  <c r="B17" i="17"/>
  <c r="I17" i="17"/>
  <c r="H17" i="17" s="1"/>
  <c r="A18" i="17"/>
  <c r="A27" i="7"/>
  <c r="I26" i="7"/>
  <c r="H26" i="7" s="1"/>
  <c r="B26" i="7"/>
  <c r="A29" i="1"/>
  <c r="B28" i="1"/>
  <c r="I28" i="1"/>
  <c r="H28" i="1" s="1"/>
  <c r="A19" i="16"/>
  <c r="B18" i="16"/>
  <c r="I18" i="16"/>
  <c r="H18" i="16" s="1"/>
  <c r="A21" i="14"/>
  <c r="I20" i="14"/>
  <c r="H20" i="14" s="1"/>
  <c r="B20" i="14"/>
  <c r="A22" i="13"/>
  <c r="B21" i="13"/>
  <c r="I21" i="13"/>
  <c r="H21" i="13" s="1"/>
  <c r="I22" i="12"/>
  <c r="H22" i="12" s="1"/>
  <c r="B22" i="12"/>
  <c r="A23" i="12"/>
  <c r="A26" i="8"/>
  <c r="B25" i="8"/>
  <c r="I25" i="8"/>
  <c r="H25" i="8" s="1"/>
  <c r="A28" i="6"/>
  <c r="B27" i="6"/>
  <c r="I27" i="6"/>
  <c r="H27" i="6" s="1"/>
  <c r="B25" i="9" l="1"/>
  <c r="A26" i="9"/>
  <c r="I25" i="9"/>
  <c r="H25" i="9" s="1"/>
  <c r="I26" i="8"/>
  <c r="H26" i="8" s="1"/>
  <c r="B26" i="8"/>
  <c r="A27" i="8"/>
  <c r="I19" i="16"/>
  <c r="H19" i="16" s="1"/>
  <c r="A20" i="16"/>
  <c r="B19" i="16"/>
  <c r="B29" i="1"/>
  <c r="A30" i="1"/>
  <c r="I29" i="1"/>
  <c r="H29" i="1" s="1"/>
  <c r="I20" i="15"/>
  <c r="H20" i="15" s="1"/>
  <c r="A21" i="15"/>
  <c r="B20" i="15"/>
  <c r="I21" i="14"/>
  <c r="H21" i="14" s="1"/>
  <c r="A22" i="14"/>
  <c r="B21" i="14"/>
  <c r="A19" i="17"/>
  <c r="B18" i="17"/>
  <c r="I18" i="17"/>
  <c r="H18" i="17" s="1"/>
  <c r="I28" i="6"/>
  <c r="H28" i="6" s="1"/>
  <c r="B28" i="6"/>
  <c r="A29" i="6"/>
  <c r="B23" i="12"/>
  <c r="A24" i="12"/>
  <c r="I23" i="12"/>
  <c r="H23" i="12" s="1"/>
  <c r="A25" i="11"/>
  <c r="I24" i="11"/>
  <c r="H24" i="11" s="1"/>
  <c r="B24" i="11"/>
  <c r="I22" i="13"/>
  <c r="H22" i="13" s="1"/>
  <c r="A23" i="13"/>
  <c r="B22" i="13"/>
  <c r="I27" i="7"/>
  <c r="H27" i="7" s="1"/>
  <c r="B27" i="7"/>
  <c r="A28" i="7"/>
  <c r="A29" i="7" l="1"/>
  <c r="I28" i="7"/>
  <c r="H28" i="7" s="1"/>
  <c r="B28" i="7"/>
  <c r="B29" i="6"/>
  <c r="A30" i="6"/>
  <c r="I29" i="6"/>
  <c r="H29" i="6" s="1"/>
  <c r="A23" i="14"/>
  <c r="B22" i="14"/>
  <c r="I22" i="14"/>
  <c r="H22" i="14" s="1"/>
  <c r="A20" i="17"/>
  <c r="B19" i="17"/>
  <c r="I19" i="17"/>
  <c r="H19" i="17" s="1"/>
  <c r="I23" i="13"/>
  <c r="H23" i="13" s="1"/>
  <c r="B23" i="13"/>
  <c r="A24" i="13"/>
  <c r="A21" i="16"/>
  <c r="I20" i="16"/>
  <c r="H20" i="16" s="1"/>
  <c r="B20" i="16"/>
  <c r="I30" i="1"/>
  <c r="H30" i="1" s="1"/>
  <c r="A31" i="1"/>
  <c r="B30" i="1"/>
  <c r="I24" i="12"/>
  <c r="H24" i="12" s="1"/>
  <c r="A25" i="12"/>
  <c r="B24" i="12"/>
  <c r="A22" i="15"/>
  <c r="B21" i="15"/>
  <c r="I21" i="15"/>
  <c r="H21" i="15" s="1"/>
  <c r="B26" i="9"/>
  <c r="I26" i="9"/>
  <c r="H26" i="9" s="1"/>
  <c r="A27" i="9"/>
  <c r="A28" i="8"/>
  <c r="B27" i="8"/>
  <c r="I27" i="8"/>
  <c r="H27" i="8" s="1"/>
  <c r="I25" i="11"/>
  <c r="H25" i="11" s="1"/>
  <c r="A26" i="11"/>
  <c r="B25" i="11"/>
  <c r="A32" i="1" l="1"/>
  <c r="B31" i="1"/>
  <c r="I31" i="1"/>
  <c r="H31" i="1" s="1"/>
  <c r="I26" i="11"/>
  <c r="H26" i="11" s="1"/>
  <c r="A27" i="11"/>
  <c r="B26" i="11"/>
  <c r="I23" i="14"/>
  <c r="H23" i="14" s="1"/>
  <c r="A24" i="14"/>
  <c r="B23" i="14"/>
  <c r="I30" i="6"/>
  <c r="H30" i="6" s="1"/>
  <c r="A31" i="6"/>
  <c r="B30" i="6"/>
  <c r="B21" i="16"/>
  <c r="I21" i="16"/>
  <c r="H21" i="16" s="1"/>
  <c r="A22" i="16"/>
  <c r="I24" i="13"/>
  <c r="H24" i="13" s="1"/>
  <c r="A25" i="13"/>
  <c r="B24" i="13"/>
  <c r="A21" i="17"/>
  <c r="I20" i="17"/>
  <c r="H20" i="17" s="1"/>
  <c r="B20" i="17"/>
  <c r="I28" i="8"/>
  <c r="H28" i="8" s="1"/>
  <c r="B28" i="8"/>
  <c r="A29" i="8"/>
  <c r="A28" i="9"/>
  <c r="B27" i="9"/>
  <c r="I27" i="9"/>
  <c r="H27" i="9" s="1"/>
  <c r="A26" i="12"/>
  <c r="B25" i="12"/>
  <c r="I25" i="12"/>
  <c r="H25" i="12" s="1"/>
  <c r="A23" i="15"/>
  <c r="B22" i="15"/>
  <c r="I22" i="15"/>
  <c r="H22" i="15" s="1"/>
  <c r="B29" i="7"/>
  <c r="I29" i="7"/>
  <c r="H29" i="7" s="1"/>
  <c r="A30" i="7"/>
  <c r="I29" i="8" l="1"/>
  <c r="H29" i="8" s="1"/>
  <c r="B29" i="8"/>
  <c r="A30" i="8"/>
  <c r="A25" i="14"/>
  <c r="I24" i="14"/>
  <c r="H24" i="14" s="1"/>
  <c r="B24" i="14"/>
  <c r="A26" i="13"/>
  <c r="B25" i="13"/>
  <c r="I25" i="13"/>
  <c r="H25" i="13" s="1"/>
  <c r="B26" i="12"/>
  <c r="I26" i="12"/>
  <c r="H26" i="12" s="1"/>
  <c r="A27" i="12"/>
  <c r="A22" i="17"/>
  <c r="B21" i="17"/>
  <c r="I21" i="17"/>
  <c r="H21" i="17" s="1"/>
  <c r="I30" i="7"/>
  <c r="H30" i="7" s="1"/>
  <c r="A31" i="7"/>
  <c r="B30" i="7"/>
  <c r="B31" i="6"/>
  <c r="A32" i="6"/>
  <c r="I31" i="6"/>
  <c r="H31" i="6" s="1"/>
  <c r="I23" i="15"/>
  <c r="H23" i="15" s="1"/>
  <c r="A24" i="15"/>
  <c r="B23" i="15"/>
  <c r="B27" i="11"/>
  <c r="I27" i="11"/>
  <c r="H27" i="11" s="1"/>
  <c r="A28" i="11"/>
  <c r="B22" i="16"/>
  <c r="A23" i="16"/>
  <c r="I22" i="16"/>
  <c r="H22" i="16" s="1"/>
  <c r="A29" i="9"/>
  <c r="I28" i="9"/>
  <c r="H28" i="9" s="1"/>
  <c r="B28" i="9"/>
  <c r="A33" i="1"/>
  <c r="B32" i="1"/>
  <c r="I32" i="1"/>
  <c r="H32" i="1" s="1"/>
  <c r="B24" i="15" l="1"/>
  <c r="I24" i="15"/>
  <c r="H24" i="15" s="1"/>
  <c r="A25" i="15"/>
  <c r="I25" i="14"/>
  <c r="H25" i="14" s="1"/>
  <c r="A26" i="14"/>
  <c r="B25" i="14"/>
  <c r="I29" i="9"/>
  <c r="H29" i="9" s="1"/>
  <c r="B29" i="9"/>
  <c r="A30" i="9"/>
  <c r="A27" i="13"/>
  <c r="B26" i="13"/>
  <c r="I26" i="13"/>
  <c r="H26" i="13" s="1"/>
  <c r="I23" i="16"/>
  <c r="H23" i="16" s="1"/>
  <c r="A24" i="16"/>
  <c r="B23" i="16"/>
  <c r="A31" i="8"/>
  <c r="I30" i="8"/>
  <c r="H30" i="8" s="1"/>
  <c r="B30" i="8"/>
  <c r="I32" i="6"/>
  <c r="H32" i="6" s="1"/>
  <c r="A33" i="6"/>
  <c r="B32" i="6"/>
  <c r="A28" i="12"/>
  <c r="B27" i="12"/>
  <c r="I27" i="12"/>
  <c r="H27" i="12" s="1"/>
  <c r="A34" i="1"/>
  <c r="B33" i="1"/>
  <c r="I33" i="1"/>
  <c r="H33" i="1" s="1"/>
  <c r="A32" i="7"/>
  <c r="I31" i="7"/>
  <c r="H31" i="7" s="1"/>
  <c r="B31" i="7"/>
  <c r="B28" i="11"/>
  <c r="A29" i="11"/>
  <c r="I28" i="11"/>
  <c r="H28" i="11" s="1"/>
  <c r="I22" i="17"/>
  <c r="H22" i="17" s="1"/>
  <c r="B22" i="17"/>
  <c r="A23" i="17"/>
  <c r="I30" i="9" l="1"/>
  <c r="H30" i="9" s="1"/>
  <c r="B30" i="9"/>
  <c r="A31" i="9"/>
  <c r="I29" i="11"/>
  <c r="H29" i="11" s="1"/>
  <c r="B29" i="11"/>
  <c r="A30" i="11"/>
  <c r="B33" i="6"/>
  <c r="I33" i="6"/>
  <c r="H33" i="6" s="1"/>
  <c r="A34" i="6"/>
  <c r="A24" i="17"/>
  <c r="B23" i="17"/>
  <c r="I23" i="17"/>
  <c r="H23" i="17" s="1"/>
  <c r="A29" i="12"/>
  <c r="I28" i="12"/>
  <c r="H28" i="12" s="1"/>
  <c r="B28" i="12"/>
  <c r="B32" i="7"/>
  <c r="A33" i="7"/>
  <c r="I32" i="7"/>
  <c r="H32" i="7" s="1"/>
  <c r="A32" i="8"/>
  <c r="B31" i="8"/>
  <c r="I31" i="8"/>
  <c r="H31" i="8" s="1"/>
  <c r="A28" i="13"/>
  <c r="B27" i="13"/>
  <c r="I27" i="13"/>
  <c r="H27" i="13" s="1"/>
  <c r="A27" i="14"/>
  <c r="I26" i="14"/>
  <c r="H26" i="14" s="1"/>
  <c r="B26" i="14"/>
  <c r="B25" i="15"/>
  <c r="A26" i="15"/>
  <c r="I25" i="15"/>
  <c r="H25" i="15" s="1"/>
  <c r="I24" i="16"/>
  <c r="H24" i="16" s="1"/>
  <c r="B24" i="16"/>
  <c r="A25" i="16"/>
  <c r="A35" i="1"/>
  <c r="B34" i="1"/>
  <c r="I34" i="1"/>
  <c r="H34" i="1" s="1"/>
  <c r="I32" i="8" l="1"/>
  <c r="H32" i="8" s="1"/>
  <c r="B32" i="8"/>
  <c r="A33" i="8"/>
  <c r="A36" i="1"/>
  <c r="B35" i="1"/>
  <c r="I35" i="1"/>
  <c r="H35" i="1" s="1"/>
  <c r="A25" i="17"/>
  <c r="I24" i="17"/>
  <c r="H24" i="17" s="1"/>
  <c r="B24" i="17"/>
  <c r="A26" i="16"/>
  <c r="I25" i="16"/>
  <c r="H25" i="16" s="1"/>
  <c r="B25" i="16"/>
  <c r="B30" i="11"/>
  <c r="I30" i="11"/>
  <c r="H30" i="11" s="1"/>
  <c r="A31" i="11"/>
  <c r="I26" i="15"/>
  <c r="H26" i="15" s="1"/>
  <c r="B26" i="15"/>
  <c r="A27" i="15"/>
  <c r="B33" i="7"/>
  <c r="I33" i="7"/>
  <c r="H33" i="7" s="1"/>
  <c r="A34" i="7"/>
  <c r="B31" i="9"/>
  <c r="A32" i="9"/>
  <c r="I31" i="9"/>
  <c r="H31" i="9" s="1"/>
  <c r="B28" i="13"/>
  <c r="I28" i="13"/>
  <c r="H28" i="13" s="1"/>
  <c r="A29" i="13"/>
  <c r="I34" i="6"/>
  <c r="H34" i="6" s="1"/>
  <c r="B34" i="6"/>
  <c r="A35" i="6"/>
  <c r="A28" i="14"/>
  <c r="B27" i="14"/>
  <c r="I27" i="14"/>
  <c r="H27" i="14" s="1"/>
  <c r="A30" i="12"/>
  <c r="B29" i="12"/>
  <c r="I29" i="12"/>
  <c r="H29" i="12" s="1"/>
  <c r="B30" i="12" l="1"/>
  <c r="I30" i="12"/>
  <c r="H30" i="12" s="1"/>
  <c r="A31" i="12"/>
  <c r="B34" i="7"/>
  <c r="A35" i="7"/>
  <c r="I34" i="7"/>
  <c r="H34" i="7" s="1"/>
  <c r="I28" i="14"/>
  <c r="H28" i="14" s="1"/>
  <c r="A29" i="14"/>
  <c r="B28" i="14"/>
  <c r="B35" i="6"/>
  <c r="A36" i="6"/>
  <c r="I35" i="6"/>
  <c r="H35" i="6" s="1"/>
  <c r="A37" i="1"/>
  <c r="I36" i="1"/>
  <c r="H36" i="1" s="1"/>
  <c r="B36" i="1"/>
  <c r="I32" i="9"/>
  <c r="H32" i="9" s="1"/>
  <c r="B32" i="9"/>
  <c r="A33" i="9"/>
  <c r="I27" i="15"/>
  <c r="H27" i="15" s="1"/>
  <c r="A28" i="15"/>
  <c r="B27" i="15"/>
  <c r="A30" i="13"/>
  <c r="I29" i="13"/>
  <c r="H29" i="13" s="1"/>
  <c r="B29" i="13"/>
  <c r="B31" i="11"/>
  <c r="I31" i="11"/>
  <c r="H31" i="11" s="1"/>
  <c r="A32" i="11"/>
  <c r="I33" i="8"/>
  <c r="H33" i="8" s="1"/>
  <c r="B33" i="8"/>
  <c r="A34" i="8"/>
  <c r="B26" i="16"/>
  <c r="I26" i="16"/>
  <c r="H26" i="16" s="1"/>
  <c r="A27" i="16"/>
  <c r="I25" i="17"/>
  <c r="H25" i="17" s="1"/>
  <c r="A26" i="17"/>
  <c r="B25" i="17"/>
  <c r="B35" i="7" l="1"/>
  <c r="A36" i="7"/>
  <c r="I35" i="7"/>
  <c r="H35" i="7" s="1"/>
  <c r="A27" i="17"/>
  <c r="B26" i="17"/>
  <c r="I26" i="17"/>
  <c r="H26" i="17" s="1"/>
  <c r="I36" i="6"/>
  <c r="H36" i="6" s="1"/>
  <c r="B36" i="6"/>
  <c r="A37" i="6"/>
  <c r="B30" i="13"/>
  <c r="I30" i="13"/>
  <c r="H30" i="13" s="1"/>
  <c r="A31" i="13"/>
  <c r="I29" i="14"/>
  <c r="H29" i="14" s="1"/>
  <c r="B29" i="14"/>
  <c r="A30" i="14"/>
  <c r="B34" i="8"/>
  <c r="A35" i="8"/>
  <c r="I34" i="8"/>
  <c r="H34" i="8" s="1"/>
  <c r="A34" i="9"/>
  <c r="B33" i="9"/>
  <c r="I33" i="9"/>
  <c r="H33" i="9" s="1"/>
  <c r="B32" i="11"/>
  <c r="A33" i="11"/>
  <c r="I32" i="11"/>
  <c r="H32" i="11" s="1"/>
  <c r="A32" i="12"/>
  <c r="B31" i="12"/>
  <c r="I31" i="12"/>
  <c r="H31" i="12" s="1"/>
  <c r="B27" i="16"/>
  <c r="I27" i="16"/>
  <c r="H27" i="16" s="1"/>
  <c r="A28" i="16"/>
  <c r="I28" i="15"/>
  <c r="H28" i="15" s="1"/>
  <c r="A29" i="15"/>
  <c r="B28" i="15"/>
  <c r="I37" i="1"/>
  <c r="H37" i="1" s="1"/>
  <c r="B37" i="1"/>
  <c r="A38" i="1"/>
  <c r="B37" i="6" l="1"/>
  <c r="I37" i="6"/>
  <c r="H37" i="6" s="1"/>
  <c r="A38" i="6"/>
  <c r="B29" i="15"/>
  <c r="I29" i="15"/>
  <c r="H29" i="15" s="1"/>
  <c r="A30" i="15"/>
  <c r="A32" i="13"/>
  <c r="B31" i="13"/>
  <c r="I31" i="13"/>
  <c r="H31" i="13" s="1"/>
  <c r="A29" i="16"/>
  <c r="B28" i="16"/>
  <c r="I28" i="16"/>
  <c r="H28" i="16" s="1"/>
  <c r="I35" i="8"/>
  <c r="H35" i="8" s="1"/>
  <c r="B35" i="8"/>
  <c r="A36" i="8"/>
  <c r="B27" i="17"/>
  <c r="I27" i="17"/>
  <c r="H27" i="17" s="1"/>
  <c r="A28" i="17"/>
  <c r="I38" i="1"/>
  <c r="H38" i="1" s="1"/>
  <c r="A39" i="1"/>
  <c r="B38" i="1"/>
  <c r="I30" i="14"/>
  <c r="H30" i="14" s="1"/>
  <c r="B30" i="14"/>
  <c r="A31" i="14"/>
  <c r="B36" i="7"/>
  <c r="I36" i="7"/>
  <c r="H36" i="7" s="1"/>
  <c r="A37" i="7"/>
  <c r="I33" i="11"/>
  <c r="H33" i="11" s="1"/>
  <c r="B33" i="11"/>
  <c r="A34" i="11"/>
  <c r="B34" i="9"/>
  <c r="I34" i="9"/>
  <c r="H34" i="9" s="1"/>
  <c r="A35" i="9"/>
  <c r="A33" i="12"/>
  <c r="I32" i="12"/>
  <c r="H32" i="12" s="1"/>
  <c r="B32" i="12"/>
  <c r="I39" i="1" l="1"/>
  <c r="H39" i="1" s="1"/>
  <c r="A40" i="1"/>
  <c r="B39" i="1"/>
  <c r="B33" i="12"/>
  <c r="I33" i="12"/>
  <c r="H33" i="12" s="1"/>
  <c r="A34" i="12"/>
  <c r="I35" i="9"/>
  <c r="H35" i="9" s="1"/>
  <c r="B35" i="9"/>
  <c r="A36" i="9"/>
  <c r="B28" i="17"/>
  <c r="I28" i="17"/>
  <c r="H28" i="17" s="1"/>
  <c r="A29" i="17"/>
  <c r="B30" i="15"/>
  <c r="A31" i="15"/>
  <c r="I30" i="15"/>
  <c r="H30" i="15" s="1"/>
  <c r="I37" i="7"/>
  <c r="H37" i="7" s="1"/>
  <c r="B37" i="7"/>
  <c r="A38" i="7"/>
  <c r="B36" i="8"/>
  <c r="I36" i="8"/>
  <c r="H36" i="8" s="1"/>
  <c r="A37" i="8"/>
  <c r="I38" i="6"/>
  <c r="H38" i="6" s="1"/>
  <c r="A39" i="6"/>
  <c r="B38" i="6"/>
  <c r="B31" i="14"/>
  <c r="I31" i="14"/>
  <c r="H31" i="14" s="1"/>
  <c r="A32" i="14"/>
  <c r="B34" i="11"/>
  <c r="I34" i="11"/>
  <c r="H34" i="11" s="1"/>
  <c r="A35" i="11"/>
  <c r="B29" i="16"/>
  <c r="I29" i="16"/>
  <c r="H29" i="16" s="1"/>
  <c r="A30" i="16"/>
  <c r="I32" i="13"/>
  <c r="H32" i="13" s="1"/>
  <c r="A33" i="13"/>
  <c r="B32" i="13"/>
  <c r="A38" i="8" l="1"/>
  <c r="I37" i="8"/>
  <c r="H37" i="8" s="1"/>
  <c r="B37" i="8"/>
  <c r="I29" i="17"/>
  <c r="H29" i="17" s="1"/>
  <c r="A30" i="17"/>
  <c r="B29" i="17"/>
  <c r="B33" i="13"/>
  <c r="I33" i="13"/>
  <c r="H33" i="13" s="1"/>
  <c r="A34" i="13"/>
  <c r="B39" i="6"/>
  <c r="I39" i="6"/>
  <c r="H39" i="6" s="1"/>
  <c r="A40" i="6"/>
  <c r="B30" i="16"/>
  <c r="I30" i="16"/>
  <c r="H30" i="16" s="1"/>
  <c r="A31" i="16"/>
  <c r="A37" i="9"/>
  <c r="I36" i="9"/>
  <c r="H36" i="9" s="1"/>
  <c r="B36" i="9"/>
  <c r="A33" i="14"/>
  <c r="I32" i="14"/>
  <c r="H32" i="14" s="1"/>
  <c r="B32" i="14"/>
  <c r="B31" i="15"/>
  <c r="I31" i="15"/>
  <c r="H31" i="15" s="1"/>
  <c r="A32" i="15"/>
  <c r="I40" i="1"/>
  <c r="H40" i="1" s="1"/>
  <c r="B40" i="1"/>
  <c r="A41" i="1"/>
  <c r="B35" i="11"/>
  <c r="I35" i="11"/>
  <c r="H35" i="11" s="1"/>
  <c r="A36" i="11"/>
  <c r="B38" i="7"/>
  <c r="A39" i="7"/>
  <c r="I38" i="7"/>
  <c r="H38" i="7" s="1"/>
  <c r="I34" i="12"/>
  <c r="H34" i="12" s="1"/>
  <c r="B34" i="12"/>
  <c r="A35" i="12"/>
  <c r="I40" i="6" l="1"/>
  <c r="H40" i="6" s="1"/>
  <c r="B40" i="6"/>
  <c r="A41" i="6"/>
  <c r="A33" i="15"/>
  <c r="I32" i="15"/>
  <c r="H32" i="15" s="1"/>
  <c r="B32" i="15"/>
  <c r="B33" i="14"/>
  <c r="I33" i="14"/>
  <c r="H33" i="14" s="1"/>
  <c r="A34" i="14"/>
  <c r="B36" i="11"/>
  <c r="I36" i="11"/>
  <c r="H36" i="11" s="1"/>
  <c r="A37" i="11"/>
  <c r="I30" i="17"/>
  <c r="H30" i="17" s="1"/>
  <c r="A31" i="17"/>
  <c r="B30" i="17"/>
  <c r="A38" i="9"/>
  <c r="B37" i="9"/>
  <c r="I37" i="9"/>
  <c r="H37" i="9" s="1"/>
  <c r="A42" i="1"/>
  <c r="I41" i="1"/>
  <c r="H41" i="1" s="1"/>
  <c r="B41" i="1"/>
  <c r="B31" i="16"/>
  <c r="A32" i="16"/>
  <c r="I31" i="16"/>
  <c r="H31" i="16" s="1"/>
  <c r="A36" i="12"/>
  <c r="B35" i="12"/>
  <c r="I35" i="12"/>
  <c r="H35" i="12" s="1"/>
  <c r="B34" i="13"/>
  <c r="I34" i="13"/>
  <c r="H34" i="13" s="1"/>
  <c r="A35" i="13"/>
  <c r="I39" i="7"/>
  <c r="H39" i="7" s="1"/>
  <c r="A40" i="7"/>
  <c r="B39" i="7"/>
  <c r="B38" i="8"/>
  <c r="I38" i="8"/>
  <c r="H38" i="8" s="1"/>
  <c r="A39" i="8"/>
  <c r="I34" i="14" l="1"/>
  <c r="H34" i="14" s="1"/>
  <c r="A35" i="14"/>
  <c r="B34" i="14"/>
  <c r="A41" i="7"/>
  <c r="B40" i="7"/>
  <c r="I40" i="7"/>
  <c r="H40" i="7" s="1"/>
  <c r="B42" i="1"/>
  <c r="A43" i="1"/>
  <c r="I42" i="1"/>
  <c r="H42" i="1" s="1"/>
  <c r="A36" i="13"/>
  <c r="B35" i="13"/>
  <c r="I35" i="13"/>
  <c r="H35" i="13" s="1"/>
  <c r="I33" i="15"/>
  <c r="H33" i="15" s="1"/>
  <c r="B33" i="15"/>
  <c r="A34" i="15"/>
  <c r="B39" i="8"/>
  <c r="A40" i="8"/>
  <c r="I39" i="8"/>
  <c r="H39" i="8" s="1"/>
  <c r="I37" i="11"/>
  <c r="H37" i="11" s="1"/>
  <c r="B37" i="11"/>
  <c r="A38" i="11"/>
  <c r="B32" i="16"/>
  <c r="I32" i="16"/>
  <c r="H32" i="16" s="1"/>
  <c r="A33" i="16"/>
  <c r="B41" i="6"/>
  <c r="A42" i="6"/>
  <c r="I41" i="6"/>
  <c r="H41" i="6" s="1"/>
  <c r="B38" i="9"/>
  <c r="I38" i="9"/>
  <c r="H38" i="9" s="1"/>
  <c r="A39" i="9"/>
  <c r="A32" i="17"/>
  <c r="I31" i="17"/>
  <c r="H31" i="17" s="1"/>
  <c r="B31" i="17"/>
  <c r="I36" i="12"/>
  <c r="H36" i="12" s="1"/>
  <c r="B36" i="12"/>
  <c r="A37" i="12"/>
  <c r="B33" i="16" l="1"/>
  <c r="I33" i="16"/>
  <c r="H33" i="16" s="1"/>
  <c r="A34" i="16"/>
  <c r="A44" i="1"/>
  <c r="I43" i="1"/>
  <c r="H43" i="1" s="1"/>
  <c r="B43" i="1"/>
  <c r="B36" i="13"/>
  <c r="I36" i="13"/>
  <c r="H36" i="13" s="1"/>
  <c r="A37" i="13"/>
  <c r="I32" i="17"/>
  <c r="H32" i="17" s="1"/>
  <c r="A33" i="17"/>
  <c r="B32" i="17"/>
  <c r="B41" i="7"/>
  <c r="A42" i="7"/>
  <c r="I41" i="7"/>
  <c r="H41" i="7" s="1"/>
  <c r="I34" i="15"/>
  <c r="H34" i="15" s="1"/>
  <c r="B34" i="15"/>
  <c r="A35" i="15"/>
  <c r="B38" i="11"/>
  <c r="A39" i="11"/>
  <c r="I38" i="11"/>
  <c r="H38" i="11" s="1"/>
  <c r="B40" i="8"/>
  <c r="A41" i="8"/>
  <c r="I40" i="8"/>
  <c r="H40" i="8" s="1"/>
  <c r="I42" i="6"/>
  <c r="H42" i="6" s="1"/>
  <c r="A43" i="6"/>
  <c r="B42" i="6"/>
  <c r="B35" i="14"/>
  <c r="I35" i="14"/>
  <c r="H35" i="14" s="1"/>
  <c r="A36" i="14"/>
  <c r="B37" i="12"/>
  <c r="I37" i="12"/>
  <c r="H37" i="12" s="1"/>
  <c r="A38" i="12"/>
  <c r="A40" i="9"/>
  <c r="I39" i="9"/>
  <c r="H39" i="9" s="1"/>
  <c r="B39" i="9"/>
  <c r="A39" i="12" l="1"/>
  <c r="B38" i="12"/>
  <c r="I38" i="12"/>
  <c r="H38" i="12" s="1"/>
  <c r="A40" i="11"/>
  <c r="I39" i="11"/>
  <c r="H39" i="11" s="1"/>
  <c r="B39" i="11"/>
  <c r="A42" i="8"/>
  <c r="B41" i="8"/>
  <c r="I41" i="8"/>
  <c r="H41" i="8" s="1"/>
  <c r="I33" i="17"/>
  <c r="H33" i="17" s="1"/>
  <c r="B33" i="17"/>
  <c r="A34" i="17"/>
  <c r="A41" i="9"/>
  <c r="B40" i="9"/>
  <c r="I40" i="9"/>
  <c r="H40" i="9" s="1"/>
  <c r="I37" i="13"/>
  <c r="H37" i="13" s="1"/>
  <c r="B37" i="13"/>
  <c r="A38" i="13"/>
  <c r="I36" i="14"/>
  <c r="H36" i="14" s="1"/>
  <c r="B36" i="14"/>
  <c r="A37" i="14"/>
  <c r="A36" i="15"/>
  <c r="B35" i="15"/>
  <c r="I35" i="15"/>
  <c r="H35" i="15" s="1"/>
  <c r="B44" i="1"/>
  <c r="I44" i="1"/>
  <c r="H44" i="1" s="1"/>
  <c r="B34" i="16"/>
  <c r="I34" i="16"/>
  <c r="H34" i="16" s="1"/>
  <c r="A35" i="16"/>
  <c r="I43" i="6"/>
  <c r="H43" i="6" s="1"/>
  <c r="B43" i="6"/>
  <c r="I42" i="7"/>
  <c r="H42" i="7" s="1"/>
  <c r="A43" i="7"/>
  <c r="B42" i="7"/>
  <c r="I34" i="17" l="1"/>
  <c r="H34" i="17" s="1"/>
  <c r="B34" i="17"/>
  <c r="A35" i="17"/>
  <c r="I36" i="15"/>
  <c r="H36" i="15" s="1"/>
  <c r="B36" i="15"/>
  <c r="A37" i="15"/>
  <c r="A44" i="7"/>
  <c r="B43" i="7"/>
  <c r="I43" i="7"/>
  <c r="H43" i="7" s="1"/>
  <c r="B37" i="14"/>
  <c r="I37" i="14"/>
  <c r="H37" i="14" s="1"/>
  <c r="A38" i="14"/>
  <c r="B42" i="8"/>
  <c r="A43" i="8"/>
  <c r="I42" i="8"/>
  <c r="H42" i="8" s="1"/>
  <c r="I38" i="13"/>
  <c r="H38" i="13" s="1"/>
  <c r="B38" i="13"/>
  <c r="A39" i="13"/>
  <c r="B35" i="16"/>
  <c r="I35" i="16"/>
  <c r="H35" i="16" s="1"/>
  <c r="A36" i="16"/>
  <c r="A41" i="11"/>
  <c r="B40" i="11"/>
  <c r="I40" i="11"/>
  <c r="H40" i="11" s="1"/>
  <c r="A42" i="9"/>
  <c r="B41" i="9"/>
  <c r="I41" i="9"/>
  <c r="H41" i="9" s="1"/>
  <c r="B39" i="12"/>
  <c r="A40" i="12"/>
  <c r="I39" i="12"/>
  <c r="H39" i="12" s="1"/>
  <c r="I38" i="14" l="1"/>
  <c r="H38" i="14" s="1"/>
  <c r="B38" i="14"/>
  <c r="A39" i="14"/>
  <c r="I41" i="11"/>
  <c r="H41" i="11" s="1"/>
  <c r="B41" i="11"/>
  <c r="A42" i="11"/>
  <c r="B36" i="16"/>
  <c r="I36" i="16"/>
  <c r="H36" i="16" s="1"/>
  <c r="A37" i="16"/>
  <c r="I44" i="7"/>
  <c r="H44" i="7" s="1"/>
  <c r="B44" i="7"/>
  <c r="B39" i="13"/>
  <c r="I39" i="13"/>
  <c r="H39" i="13" s="1"/>
  <c r="A40" i="13"/>
  <c r="I37" i="15"/>
  <c r="H37" i="15" s="1"/>
  <c r="A38" i="15"/>
  <c r="B37" i="15"/>
  <c r="B40" i="12"/>
  <c r="I40" i="12"/>
  <c r="H40" i="12" s="1"/>
  <c r="A41" i="12"/>
  <c r="I35" i="17"/>
  <c r="H35" i="17" s="1"/>
  <c r="B35" i="17"/>
  <c r="A36" i="17"/>
  <c r="B43" i="8"/>
  <c r="I43" i="8"/>
  <c r="H43" i="8" s="1"/>
  <c r="A43" i="9"/>
  <c r="I42" i="9"/>
  <c r="H42" i="9" s="1"/>
  <c r="B42" i="9"/>
  <c r="I37" i="16" l="1"/>
  <c r="H37" i="16" s="1"/>
  <c r="A38" i="16"/>
  <c r="B37" i="16"/>
  <c r="B41" i="12"/>
  <c r="I41" i="12"/>
  <c r="H41" i="12" s="1"/>
  <c r="B42" i="11"/>
  <c r="I42" i="11"/>
  <c r="H42" i="11" s="1"/>
  <c r="A43" i="11"/>
  <c r="I36" i="17"/>
  <c r="H36" i="17" s="1"/>
  <c r="B36" i="17"/>
  <c r="A37" i="17"/>
  <c r="A39" i="15"/>
  <c r="I38" i="15"/>
  <c r="H38" i="15" s="1"/>
  <c r="B38" i="15"/>
  <c r="I39" i="14"/>
  <c r="H39" i="14" s="1"/>
  <c r="A40" i="14"/>
  <c r="B39" i="14"/>
  <c r="B43" i="9"/>
  <c r="I43" i="9"/>
  <c r="H43" i="9" s="1"/>
  <c r="A44" i="9"/>
  <c r="B40" i="13"/>
  <c r="I40" i="13"/>
  <c r="H40" i="13" s="1"/>
  <c r="A41" i="13"/>
  <c r="I41" i="13" l="1"/>
  <c r="H41" i="13" s="1"/>
  <c r="B41" i="13"/>
  <c r="A42" i="13"/>
  <c r="B37" i="17"/>
  <c r="I37" i="17"/>
  <c r="H37" i="17" s="1"/>
  <c r="A38" i="17"/>
  <c r="A41" i="14"/>
  <c r="B40" i="14"/>
  <c r="I40" i="14"/>
  <c r="H40" i="14" s="1"/>
  <c r="A40" i="15"/>
  <c r="B39" i="15"/>
  <c r="I39" i="15"/>
  <c r="H39" i="15" s="1"/>
  <c r="B44" i="9"/>
  <c r="I44" i="9"/>
  <c r="H44" i="9" s="1"/>
  <c r="A44" i="11"/>
  <c r="B43" i="11"/>
  <c r="I43" i="11"/>
  <c r="H43" i="11" s="1"/>
  <c r="B38" i="16"/>
  <c r="A39" i="16"/>
  <c r="I38" i="16"/>
  <c r="H38" i="16" s="1"/>
  <c r="A42" i="14" l="1"/>
  <c r="B41" i="14"/>
  <c r="I41" i="14"/>
  <c r="H41" i="14" s="1"/>
  <c r="A41" i="15"/>
  <c r="B40" i="15"/>
  <c r="I40" i="15"/>
  <c r="H40" i="15" s="1"/>
  <c r="I39" i="16"/>
  <c r="H39" i="16" s="1"/>
  <c r="A40" i="16"/>
  <c r="B39" i="16"/>
  <c r="I38" i="17"/>
  <c r="H38" i="17" s="1"/>
  <c r="A39" i="17"/>
  <c r="B38" i="17"/>
  <c r="B44" i="11"/>
  <c r="I44" i="11"/>
  <c r="H44" i="11" s="1"/>
  <c r="I42" i="13"/>
  <c r="H42" i="13" s="1"/>
  <c r="B42" i="13"/>
  <c r="A43" i="13"/>
  <c r="B40" i="16" l="1"/>
  <c r="I40" i="16"/>
  <c r="H40" i="16" s="1"/>
  <c r="A41" i="16"/>
  <c r="B42" i="14"/>
  <c r="A43" i="14"/>
  <c r="I42" i="14"/>
  <c r="H42" i="14" s="1"/>
  <c r="I39" i="17"/>
  <c r="H39" i="17" s="1"/>
  <c r="B39" i="17"/>
  <c r="A40" i="17"/>
  <c r="B43" i="13"/>
  <c r="A44" i="13"/>
  <c r="I43" i="13"/>
  <c r="H43" i="13" s="1"/>
  <c r="A42" i="15"/>
  <c r="I41" i="15"/>
  <c r="H41" i="15" s="1"/>
  <c r="B41" i="15"/>
  <c r="I44" i="13" l="1"/>
  <c r="H44" i="13" s="1"/>
  <c r="B44" i="13"/>
  <c r="A41" i="17"/>
  <c r="I40" i="17"/>
  <c r="H40" i="17" s="1"/>
  <c r="B40" i="17"/>
  <c r="I43" i="14"/>
  <c r="H43" i="14" s="1"/>
  <c r="B43" i="14"/>
  <c r="B41" i="16"/>
  <c r="A42" i="16"/>
  <c r="I41" i="16"/>
  <c r="H41" i="16" s="1"/>
  <c r="I42" i="15"/>
  <c r="H42" i="15" s="1"/>
  <c r="A43" i="15"/>
  <c r="B42" i="15"/>
  <c r="B41" i="17" l="1"/>
  <c r="A42" i="17"/>
  <c r="I41" i="17"/>
  <c r="H41" i="17" s="1"/>
  <c r="I43" i="15"/>
  <c r="H43" i="15" s="1"/>
  <c r="B43" i="15"/>
  <c r="A44" i="15"/>
  <c r="A43" i="16"/>
  <c r="B42" i="16"/>
  <c r="I42" i="16"/>
  <c r="H42" i="16" s="1"/>
  <c r="I43" i="16" l="1"/>
  <c r="H43" i="16" s="1"/>
  <c r="B43" i="16"/>
  <c r="B44" i="15"/>
  <c r="I44" i="15"/>
  <c r="H44" i="15" s="1"/>
  <c r="I42" i="17"/>
  <c r="H42" i="17" s="1"/>
  <c r="B42" i="17"/>
  <c r="A43" i="17"/>
  <c r="A44" i="17" l="1"/>
  <c r="B43" i="17"/>
  <c r="I43" i="17"/>
  <c r="H43" i="17" s="1"/>
  <c r="B44" i="17" l="1"/>
  <c r="I44" i="17"/>
  <c r="H44" i="17" s="1"/>
</calcChain>
</file>

<file path=xl/sharedStrings.xml><?xml version="1.0" encoding="utf-8"?>
<sst xmlns="http://schemas.openxmlformats.org/spreadsheetml/2006/main" count="518" uniqueCount="154">
  <si>
    <t>Name der Praktikantin/ des Praktikanten:</t>
  </si>
  <si>
    <t>Praktikumsbetrieb:</t>
  </si>
  <si>
    <t>Abteilung (falls vorhanden):</t>
  </si>
  <si>
    <t>sonstige Bemerkungen</t>
  </si>
  <si>
    <t>Klasse:</t>
  </si>
  <si>
    <t>Datum</t>
  </si>
  <si>
    <t>Geburtsdatum:</t>
  </si>
  <si>
    <t>X</t>
  </si>
  <si>
    <t>S</t>
  </si>
  <si>
    <t>B</t>
  </si>
  <si>
    <t>K</t>
  </si>
  <si>
    <t>A</t>
  </si>
  <si>
    <t>F</t>
  </si>
  <si>
    <t>U</t>
  </si>
  <si>
    <t>Praktikant/-in war regulär in der Schule oder wurde für Schule befreit</t>
  </si>
  <si>
    <t>Praktikant/-in hat wegen Krankheit gefehlt</t>
  </si>
  <si>
    <t>Praktikant/-in hatte Urlaub</t>
  </si>
  <si>
    <t xml:space="preserve">Praktikant/-in hat wegen Krankheit gefehlt + Vorlage ärztlicher Bescheinigung </t>
  </si>
  <si>
    <t>Praktikant/-in hat unentschuldigt gefehlt</t>
  </si>
  <si>
    <t>gesetzlicher Feiertag</t>
  </si>
  <si>
    <t>Ort, Datum</t>
  </si>
  <si>
    <t>Unterschrift Praktikantin / Praktikant</t>
  </si>
  <si>
    <t>Erklärungen zu den Zeichen Anwesenheit bzw. Abwesenheit:</t>
  </si>
  <si>
    <t>Firmenstempel, Unterschrift</t>
  </si>
  <si>
    <t>Praktikant/-in war den ganzen Tag im Betrieb anwensend</t>
  </si>
  <si>
    <r>
      <t>X</t>
    </r>
    <r>
      <rPr>
        <sz val="9"/>
        <color theme="1"/>
        <rFont val="Calibri"/>
        <family val="2"/>
        <scheme val="minor"/>
      </rPr>
      <t>: Praktikant/-in war den ganzen Tag im Betrieb anwesend</t>
    </r>
  </si>
  <si>
    <r>
      <t xml:space="preserve">S: </t>
    </r>
    <r>
      <rPr>
        <sz val="9"/>
        <color theme="1"/>
        <rFont val="Calibri"/>
        <family val="2"/>
        <scheme val="minor"/>
      </rPr>
      <t>Praktikant/-in war regulär in der Schule oder wurde für Schule befreit</t>
    </r>
  </si>
  <si>
    <r>
      <t>B</t>
    </r>
    <r>
      <rPr>
        <sz val="9"/>
        <color theme="1"/>
        <rFont val="Calibri"/>
        <family val="2"/>
        <scheme val="minor"/>
      </rPr>
      <t>: Praktikant/-in hatte Urlaub</t>
    </r>
  </si>
  <si>
    <r>
      <t>K</t>
    </r>
    <r>
      <rPr>
        <sz val="9"/>
        <color theme="1"/>
        <rFont val="Calibri"/>
        <family val="2"/>
        <scheme val="minor"/>
      </rPr>
      <t>: Praktikant/-in hat entschuldigt gefehlt</t>
    </r>
  </si>
  <si>
    <r>
      <t>A</t>
    </r>
    <r>
      <rPr>
        <sz val="9"/>
        <color theme="1"/>
        <rFont val="Calibri"/>
        <family val="2"/>
        <scheme val="minor"/>
      </rPr>
      <t xml:space="preserve">: Praktikant/-in hat wegen Krankheit gefehlt + Vorlage ärztlicher Bescheinigung </t>
    </r>
  </si>
  <si>
    <r>
      <t>U</t>
    </r>
    <r>
      <rPr>
        <sz val="9"/>
        <color theme="1"/>
        <rFont val="Calibri"/>
        <family val="2"/>
        <scheme val="minor"/>
      </rPr>
      <t>: Praktikant/-in hat unentschuldigt gefehlt</t>
    </r>
  </si>
  <si>
    <r>
      <t>F</t>
    </r>
    <r>
      <rPr>
        <sz val="9"/>
        <color theme="1"/>
        <rFont val="Calibri"/>
        <family val="2"/>
        <scheme val="minor"/>
      </rPr>
      <t>: gesetzlicher Feiertag</t>
    </r>
  </si>
  <si>
    <t>Pausen</t>
  </si>
  <si>
    <r>
      <t xml:space="preserve">Arbeits-ende
</t>
    </r>
    <r>
      <rPr>
        <sz val="10"/>
        <color theme="1"/>
        <rFont val="Calibri"/>
        <family val="2"/>
        <scheme val="minor"/>
      </rPr>
      <t>(z.B. 16:30)</t>
    </r>
  </si>
  <si>
    <r>
      <t xml:space="preserve">Arbeits-pausen
</t>
    </r>
    <r>
      <rPr>
        <sz val="10"/>
        <color theme="1"/>
        <rFont val="Calibri"/>
        <family val="2"/>
        <scheme val="minor"/>
      </rPr>
      <t>(z.B. 0:45)</t>
    </r>
  </si>
  <si>
    <r>
      <t xml:space="preserve">Arbeits-zeit
</t>
    </r>
    <r>
      <rPr>
        <sz val="10"/>
        <color theme="1"/>
        <rFont val="Calibri"/>
        <family val="2"/>
        <scheme val="minor"/>
      </rPr>
      <t>(abzgl. Pausen)</t>
    </r>
  </si>
  <si>
    <r>
      <t xml:space="preserve">Arbeits-beginn
</t>
    </r>
    <r>
      <rPr>
        <sz val="10"/>
        <color theme="1"/>
        <rFont val="Calibri"/>
        <family val="2"/>
        <scheme val="minor"/>
      </rPr>
      <t>(z.B. 8:00)</t>
    </r>
  </si>
  <si>
    <t>Klassenlehrerin / Klassenlehrer:</t>
  </si>
  <si>
    <t>Telefon-Nr. Ansprechperson:</t>
  </si>
  <si>
    <t>Anwesen-heitszeit</t>
  </si>
  <si>
    <t xml:space="preserve">Summe der Arbeitsstunden August </t>
  </si>
  <si>
    <t>Kürzel</t>
  </si>
  <si>
    <t>Wochen-tag</t>
  </si>
  <si>
    <t>11FO-1</t>
  </si>
  <si>
    <t>11FO-2</t>
  </si>
  <si>
    <t>11FO-3</t>
  </si>
  <si>
    <t>11FO-4</t>
  </si>
  <si>
    <t>11FO-i</t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</si>
  <si>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August</t>
    </r>
  </si>
  <si>
    <t>Beispiel:</t>
  </si>
  <si>
    <t>Mittwoch</t>
  </si>
  <si>
    <t>keine</t>
  </si>
  <si>
    <t>Donnerstag</t>
  </si>
  <si>
    <t>Kundenbesuch</t>
  </si>
  <si>
    <t>Pausenzeit: Auswahl                          über
Dropdown-
Menü</t>
  </si>
  <si>
    <t xml:space="preserve">
Eintrag der Zeichen Anwesenheit bzw. Abwesenheit mit Hilfe Dropdown-Menü:</t>
  </si>
  <si>
    <t>Freitag</t>
  </si>
  <si>
    <t>Samstag</t>
  </si>
  <si>
    <t>Sonntag</t>
  </si>
  <si>
    <t>Montag</t>
  </si>
  <si>
    <t>Dienstag</t>
  </si>
  <si>
    <t>Summe der Arbeitsstunden aller Tage:</t>
  </si>
  <si>
    <t>Ort, Datum:</t>
  </si>
  <si>
    <t>Unterschrift Praktikant</t>
  </si>
  <si>
    <t>Firmenstempel / Unterschrift</t>
  </si>
  <si>
    <t>Klassen</t>
  </si>
  <si>
    <t>Klassenlehrer</t>
  </si>
  <si>
    <t>Pausenregelung ab 18 (ArbZG)</t>
  </si>
  <si>
    <t>Pausenregelung unter 18 (JArbSchG)</t>
  </si>
  <si>
    <t>(wegen komplizierter Umsetzung in Excel muss hier eine Minute weniger als Gesetzesvorgabe eingegeben werden)</t>
  </si>
  <si>
    <t>(bei Bedarf anpassen)</t>
  </si>
  <si>
    <t>!</t>
  </si>
  <si>
    <t>2: Praktikant ist volljährig - ArbZG
1: Praktikant ist minderjährig - JArbSchG</t>
  </si>
  <si>
    <t>Ansprechperson Praktikumsbetrieb:</t>
  </si>
  <si>
    <t>Übersicht über die abgeleisteten Jahrespraktikumsstunden</t>
  </si>
  <si>
    <t>Monat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</si>
  <si>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</si>
  <si>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</si>
  <si>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</si>
  <si>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</si>
  <si>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</si>
  <si>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</si>
  <si>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</si>
  <si>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</si>
  <si>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</si>
  <si>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</si>
  <si>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</si>
  <si>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</si>
  <si>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Gesamt</t>
  </si>
  <si>
    <t>Monatsstunden Gesamt</t>
  </si>
  <si>
    <t>Hinweis</t>
  </si>
  <si>
    <t>Stunden Gesamt</t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</si>
  <si>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September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</si>
  <si>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Oktober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</si>
  <si>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November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</si>
  <si>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Dezember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</si>
  <si>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Januar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</si>
  <si>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Februar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</si>
  <si>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März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</si>
  <si>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April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</si>
  <si>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Mai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</si>
  <si>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Juni</t>
    </r>
  </si>
  <si>
    <r>
      <rPr>
        <b/>
        <sz val="20"/>
        <color theme="1"/>
        <rFont val="Calibri"/>
        <family val="2"/>
        <scheme val="minor"/>
      </rPr>
      <t>Anwesenheitsnachweis Praktikum FOS</t>
    </r>
    <r>
      <rPr>
        <sz val="11"/>
        <color theme="1"/>
        <rFont val="Calibri"/>
        <family val="2"/>
        <scheme val="minor"/>
      </rPr>
      <t xml:space="preserve"> (zur Vorlage bei der Schule)</t>
    </r>
    <r>
      <rPr>
        <b/>
        <sz val="20"/>
        <color theme="1"/>
        <rFont val="Calibri"/>
        <family val="2"/>
        <scheme val="minor"/>
      </rPr>
      <t xml:space="preserve">
Monat: Juli</t>
    </r>
  </si>
  <si>
    <t xml:space="preserve">Summe der Arbeitsstunden November </t>
  </si>
  <si>
    <t xml:space="preserve">Summe der Arbeitsstunden Juli </t>
  </si>
  <si>
    <r>
      <t xml:space="preserve">Pausen-regelung
</t>
    </r>
    <r>
      <rPr>
        <b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 xml:space="preserve">ArbZG (18+)
</t>
    </r>
    <r>
      <rPr>
        <b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JArbSchG (&lt;18)</t>
    </r>
  </si>
  <si>
    <t xml:space="preserve">Summe der Arbeitsstunden Juni </t>
  </si>
  <si>
    <t xml:space="preserve">Summe der Arbeitsstunden Mai </t>
  </si>
  <si>
    <t xml:space="preserve">Summe der Arbeitsstunden April </t>
  </si>
  <si>
    <t xml:space="preserve">Summe der Arbeitsstunden März </t>
  </si>
  <si>
    <t xml:space="preserve">Summe der Arbeitsstunden Februar </t>
  </si>
  <si>
    <t xml:space="preserve">Summe der Arbeitsstunden Januar </t>
  </si>
  <si>
    <t xml:space="preserve">Summe der Arbeitsstunden Dezember </t>
  </si>
  <si>
    <t xml:space="preserve">Summe der Arbeitsstunden Oktober </t>
  </si>
  <si>
    <t xml:space="preserve">Summe der Arbeitsstunden September </t>
  </si>
  <si>
    <r>
      <t xml:space="preserve">Zeiten im Format </t>
    </r>
    <r>
      <rPr>
        <b/>
        <sz val="11"/>
        <color rgb="FF1FD3CF"/>
        <rFont val="Calibri"/>
        <family val="2"/>
        <scheme val="minor"/>
      </rPr>
      <t>Stunden:Minuten</t>
    </r>
    <r>
      <rPr>
        <sz val="11"/>
        <color rgb="FF1FD3CF"/>
        <rFont val="Calibri"/>
        <family val="2"/>
        <scheme val="minor"/>
      </rPr>
      <t xml:space="preserve"> eingeben.
Stunden und Minuten durch </t>
    </r>
    <r>
      <rPr>
        <b/>
        <sz val="11"/>
        <color rgb="FF1FD3CF"/>
        <rFont val="Calibri"/>
        <family val="2"/>
        <scheme val="minor"/>
      </rPr>
      <t>Doppelpunkt</t>
    </r>
    <r>
      <rPr>
        <sz val="11"/>
        <color rgb="FF1FD3CF"/>
        <rFont val="Calibri"/>
        <family val="2"/>
        <scheme val="minor"/>
      </rPr>
      <t xml:space="preserve"> trennen.</t>
    </r>
  </si>
  <si>
    <r>
      <t>X</t>
    </r>
    <r>
      <rPr>
        <sz val="9"/>
        <color rgb="FF7030A0"/>
        <rFont val="Calibri"/>
        <family val="2"/>
        <scheme val="minor"/>
      </rPr>
      <t>: Praktikant/-in war den ganzen Tag anwesend</t>
    </r>
  </si>
  <si>
    <r>
      <t xml:space="preserve">S: </t>
    </r>
    <r>
      <rPr>
        <sz val="9"/>
        <color rgb="FF7030A0"/>
        <rFont val="Calibri"/>
        <family val="2"/>
        <scheme val="minor"/>
      </rPr>
      <t>Praktikant/-in war regulär in der Schule oder wurde für Schule befreit</t>
    </r>
  </si>
  <si>
    <r>
      <t>B</t>
    </r>
    <r>
      <rPr>
        <sz val="9"/>
        <color rgb="FF7030A0"/>
        <rFont val="Calibri"/>
        <family val="2"/>
        <scheme val="minor"/>
      </rPr>
      <t>: Praktikant/-in hatte Urlaub</t>
    </r>
  </si>
  <si>
    <r>
      <t>K</t>
    </r>
    <r>
      <rPr>
        <sz val="9"/>
        <color rgb="FF7030A0"/>
        <rFont val="Calibri"/>
        <family val="2"/>
        <scheme val="minor"/>
      </rPr>
      <t>: Praktikant/-in hat wegen Krankheit gefehlt</t>
    </r>
  </si>
  <si>
    <r>
      <t>A</t>
    </r>
    <r>
      <rPr>
        <sz val="9"/>
        <color rgb="FF7030A0"/>
        <rFont val="Calibri"/>
        <family val="2"/>
        <scheme val="minor"/>
      </rPr>
      <t xml:space="preserve">: Praktikant/-in hat wegen Krankheit gefehlt + Vorlage ärztlicher Bescheinigung </t>
    </r>
  </si>
  <si>
    <r>
      <t>F</t>
    </r>
    <r>
      <rPr>
        <sz val="9"/>
        <color rgb="FF7030A0"/>
        <rFont val="Calibri"/>
        <family val="2"/>
        <scheme val="minor"/>
      </rPr>
      <t>: gesetzlicher Feiertag</t>
    </r>
  </si>
  <si>
    <r>
      <t>U</t>
    </r>
    <r>
      <rPr>
        <sz val="9"/>
        <color rgb="FF7030A0"/>
        <rFont val="Calibri"/>
        <family val="2"/>
        <scheme val="minor"/>
      </rPr>
      <t>: Praktikant/-in hat unentschuldigt gefehlt</t>
    </r>
  </si>
  <si>
    <r>
      <rPr>
        <b/>
        <sz val="9"/>
        <color rgb="FFFF0000"/>
        <rFont val="Calibri"/>
        <family val="2"/>
        <scheme val="minor"/>
      </rPr>
      <t>Pausenregelung:</t>
    </r>
    <r>
      <rPr>
        <sz val="9"/>
        <color theme="1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scheme val="minor"/>
      </rPr>
      <t>Erwachsene: § 4 ArbZG</t>
    </r>
    <r>
      <rPr>
        <sz val="9"/>
        <color theme="1"/>
        <rFont val="Calibri"/>
        <family val="2"/>
        <scheme val="minor"/>
      </rPr>
      <t xml:space="preserve">
Arbeitszeit von mehr als sechs Stunden 30 Minuten, bei einer Arbeitszeit von mehr als neun Stunden 45 Minuten.
</t>
    </r>
    <r>
      <rPr>
        <sz val="9"/>
        <color rgb="FFFF0000"/>
        <rFont val="Calibri"/>
        <family val="2"/>
        <scheme val="minor"/>
      </rPr>
      <t>Jugendliche: § 11 Abs. 1 JArbSchG</t>
    </r>
    <r>
      <rPr>
        <sz val="9"/>
        <color theme="1"/>
        <rFont val="Calibri"/>
        <family val="2"/>
        <scheme val="minor"/>
      </rPr>
      <t xml:space="preserve">
Arbeitszeit von mehr als viereinhalb bis zu sechs Stunden mindestens 30 Minuten, bei einer Arbeitszeit von mehr als sechs Stunden mindestens 60 Minuten. </t>
    </r>
  </si>
  <si>
    <r>
      <rPr>
        <sz val="11"/>
        <color rgb="FFB50000"/>
        <rFont val="Calibri"/>
        <family val="2"/>
        <scheme val="minor"/>
      </rPr>
      <t>Pause entspricht nicht gesetzl. Mindest-standards</t>
    </r>
    <r>
      <rPr>
        <sz val="11"/>
        <color theme="1"/>
        <rFont val="Calibri"/>
        <family val="2"/>
        <scheme val="minor"/>
      </rPr>
      <t xml:space="preserve"> bzw. </t>
    </r>
    <r>
      <rPr>
        <b/>
        <sz val="11"/>
        <color rgb="FFFF0000"/>
        <rFont val="Calibri"/>
        <family val="2"/>
        <scheme val="minor"/>
      </rPr>
      <t>fehlt</t>
    </r>
  </si>
  <si>
    <r>
      <t xml:space="preserve">Der Papier-Ausdruck muss vom Praktikanten unterschrieben + von Betrieb mit Firmenstempel versehen und ebenfalls unterschrieben werden. 
</t>
    </r>
    <r>
      <rPr>
        <b/>
        <sz val="11"/>
        <color theme="5" tint="-0.249977111117893"/>
        <rFont val="Calibri"/>
        <family val="2"/>
        <scheme val="minor"/>
      </rPr>
      <t>Sonst ist der Anwesenheitsnachweis NICHT gültig!</t>
    </r>
  </si>
  <si>
    <r>
      <t xml:space="preserve">Pausenregelung
</t>
    </r>
    <r>
      <rPr>
        <sz val="10"/>
        <color theme="1"/>
        <rFont val="Calibri"/>
        <family val="2"/>
        <scheme val="minor"/>
      </rPr>
      <t>1 ArbZG (18+)
2 JArbSchG (&lt;18)</t>
    </r>
  </si>
  <si>
    <r>
      <t xml:space="preserve">Arbeitszeit
</t>
    </r>
    <r>
      <rPr>
        <sz val="10"/>
        <color theme="1"/>
        <rFont val="Calibri"/>
        <family val="2"/>
        <scheme val="minor"/>
      </rPr>
      <t>(abzgl. Pausen)</t>
    </r>
  </si>
  <si>
    <t>(zur Abgabe bei der Schule zum Praktikumsende)</t>
  </si>
  <si>
    <t xml:space="preserve">Anwesenheitsliste Praktikum FOS   </t>
  </si>
  <si>
    <t>#########</t>
  </si>
  <si>
    <t>Bei fehlerhafter Pause erscheint "########".</t>
  </si>
  <si>
    <t>(nur das Jahr ändern; alle anderen Tageswerte der einzelnen Monate werden automatisch angepasst)</t>
  </si>
  <si>
    <t>(Minimum, bei Bedarf nach Verordnung anpassen)</t>
  </si>
  <si>
    <t>(Maximum, bei Bedarf nach Verordnung anpassen)</t>
  </si>
  <si>
    <t>(Gesamtminimum, bei Bedarf nach Verordnung anpassen)</t>
  </si>
  <si>
    <t>(max. tägl. Arbeitszeit, bei Bedarf nach Verordnung anpassen)</t>
  </si>
  <si>
    <t>Arbeitszeitregelung unter 18 (JArbSchG)</t>
  </si>
  <si>
    <t>(Gesamtpraktikumszeit muss mind. 800 Stunden betragen !)</t>
  </si>
  <si>
    <t xml:space="preserve">Wurde der Praktikumsbetrieb während des Schuljahres gewechselt?                    </t>
  </si>
  <si>
    <t>! Hinweis auf zu geringe Pausenzeit o. zu hohe Arbeitszeit</t>
  </si>
  <si>
    <t>Tage mit fehlerhaften Zeiten werden in de Summe aller Arbeitsstunden nicht berücksichtigt</t>
  </si>
  <si>
    <t xml:space="preserve">Anwesenheitszeit  und Arbeitszeit werden automatisch berechnet </t>
  </si>
  <si>
    <t>sonstige Bemerkungen
z.B. Verspätungen, mehrstündige Termine außer Haus</t>
  </si>
  <si>
    <t>Beginn aktuelles Schuljahr</t>
  </si>
  <si>
    <t>Frau Jassmann</t>
  </si>
  <si>
    <t>11FO-b</t>
  </si>
  <si>
    <t>leer</t>
  </si>
  <si>
    <t>Herr Braun</t>
  </si>
  <si>
    <t>Frau Schütze</t>
  </si>
  <si>
    <t>Frau El Hoari</t>
  </si>
  <si>
    <t>Herr Strecker</t>
  </si>
  <si>
    <t>ausfüllen</t>
  </si>
  <si>
    <t>Herr Schlierbach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</si>
</sst>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;@"/>
    <numFmt numFmtId="165" formatCode="ddd"/>
    <numFmt numFmtId="166" formatCode="dd/mm/yy;@"/>
    <numFmt numFmtId="167" formatCode="[h]:mm"/>
    <numFmt numFmtId="168" formatCode="[$-F400]h:mm:ss\ AM/PM"/>
    <numFmt numFmtId="169" formatCode="[hh]:mm"/>
  </numFmts>
  <fonts count="5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D3CF"/>
      <name val="Calibri"/>
      <family val="2"/>
      <scheme val="minor"/>
    </font>
    <font>
      <sz val="11"/>
      <color rgb="FF1B25F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u/>
      <sz val="10"/>
      <color theme="0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color rgb="FFFF2CF4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11"/>
      <color rgb="FF1FD3CF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2CF4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B5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4D0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/>
    </xf>
    <xf numFmtId="165" fontId="3" fillId="0" borderId="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Alignment="1">
      <alignment vertical="top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3" fillId="3" borderId="0" xfId="0" applyFont="1" applyFill="1"/>
    <xf numFmtId="0" fontId="3" fillId="3" borderId="21" xfId="0" applyFont="1" applyFill="1" applyBorder="1"/>
    <xf numFmtId="0" fontId="3" fillId="3" borderId="22" xfId="0" applyFont="1" applyFill="1" applyBorder="1"/>
    <xf numFmtId="0" fontId="3" fillId="3" borderId="23" xfId="0" applyFont="1" applyFill="1" applyBorder="1"/>
    <xf numFmtId="0" fontId="3" fillId="3" borderId="24" xfId="0" applyFont="1" applyFill="1" applyBorder="1"/>
    <xf numFmtId="0" fontId="16" fillId="3" borderId="17" xfId="0" applyFont="1" applyFill="1" applyBorder="1" applyAlignment="1">
      <alignment vertical="top"/>
    </xf>
    <xf numFmtId="0" fontId="25" fillId="0" borderId="0" xfId="0" applyFont="1" applyAlignment="1">
      <alignment horizontal="left"/>
    </xf>
    <xf numFmtId="0" fontId="16" fillId="3" borderId="18" xfId="0" applyFont="1" applyFill="1" applyBorder="1" applyAlignment="1">
      <alignment vertical="top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10" fillId="0" borderId="0" xfId="0" applyFont="1" applyAlignment="1">
      <alignment vertical="center"/>
    </xf>
    <xf numFmtId="0" fontId="5" fillId="0" borderId="0" xfId="0" applyFont="1"/>
    <xf numFmtId="167" fontId="3" fillId="0" borderId="0" xfId="0" applyNumberFormat="1" applyFont="1"/>
    <xf numFmtId="168" fontId="3" fillId="0" borderId="0" xfId="0" applyNumberFormat="1" applyFont="1"/>
    <xf numFmtId="2" fontId="3" fillId="0" borderId="0" xfId="0" applyNumberFormat="1" applyFont="1"/>
    <xf numFmtId="0" fontId="5" fillId="4" borderId="9" xfId="0" applyFont="1" applyFill="1" applyBorder="1" applyAlignment="1">
      <alignment vertical="center"/>
    </xf>
    <xf numFmtId="0" fontId="26" fillId="0" borderId="52" xfId="0" applyFont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3" fillId="0" borderId="41" xfId="0" applyFont="1" applyBorder="1" applyAlignment="1" applyProtection="1">
      <alignment horizontal="center"/>
      <protection locked="0"/>
    </xf>
    <xf numFmtId="164" fontId="3" fillId="0" borderId="4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164" fontId="3" fillId="0" borderId="15" xfId="0" applyNumberFormat="1" applyFont="1" applyBorder="1" applyAlignment="1" applyProtection="1">
      <alignment horizontal="center"/>
      <protection locked="0"/>
    </xf>
    <xf numFmtId="0" fontId="3" fillId="0" borderId="48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6" xfId="0" applyFont="1" applyBorder="1" applyProtection="1">
      <protection locked="0"/>
    </xf>
    <xf numFmtId="166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164" fontId="3" fillId="0" borderId="10" xfId="0" applyNumberFormat="1" applyFont="1" applyBorder="1" applyAlignment="1" applyProtection="1">
      <alignment horizontal="center"/>
      <protection locked="0"/>
    </xf>
    <xf numFmtId="0" fontId="3" fillId="0" borderId="11" xfId="0" applyFont="1" applyBorder="1" applyProtection="1">
      <protection locked="0"/>
    </xf>
    <xf numFmtId="0" fontId="3" fillId="0" borderId="46" xfId="0" applyFont="1" applyBorder="1" applyAlignment="1" applyProtection="1">
      <alignment horizontal="center"/>
      <protection locked="0"/>
    </xf>
    <xf numFmtId="164" fontId="3" fillId="0" borderId="46" xfId="0" applyNumberFormat="1" applyFont="1" applyBorder="1" applyAlignment="1" applyProtection="1">
      <alignment horizontal="center"/>
      <protection locked="0"/>
    </xf>
    <xf numFmtId="0" fontId="3" fillId="0" borderId="47" xfId="0" applyFont="1" applyBorder="1" applyProtection="1">
      <protection locked="0"/>
    </xf>
    <xf numFmtId="0" fontId="28" fillId="0" borderId="0" xfId="0" applyFont="1" applyAlignment="1">
      <alignment vertical="center"/>
    </xf>
    <xf numFmtId="0" fontId="29" fillId="3" borderId="18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169" fontId="7" fillId="0" borderId="0" xfId="0" applyNumberFormat="1" applyFont="1" applyAlignment="1">
      <alignment horizontal="left"/>
    </xf>
    <xf numFmtId="0" fontId="31" fillId="0" borderId="0" xfId="0" applyFont="1" applyAlignment="1">
      <alignment horizontal="right" vertical="center" indent="1"/>
    </xf>
    <xf numFmtId="0" fontId="31" fillId="0" borderId="0" xfId="0" applyFont="1" applyAlignment="1">
      <alignment vertical="center"/>
    </xf>
    <xf numFmtId="0" fontId="14" fillId="3" borderId="20" xfId="0" applyFont="1" applyFill="1" applyBorder="1"/>
    <xf numFmtId="0" fontId="14" fillId="3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32" fillId="0" borderId="1" xfId="0" applyNumberFormat="1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4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vertical="center" wrapText="1"/>
    </xf>
    <xf numFmtId="0" fontId="3" fillId="0" borderId="33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vertical="center" wrapText="1"/>
    </xf>
    <xf numFmtId="164" fontId="42" fillId="0" borderId="32" xfId="0" applyNumberFormat="1" applyFont="1" applyBorder="1" applyAlignment="1">
      <alignment horizontal="center" vertical="center" wrapText="1"/>
    </xf>
    <xf numFmtId="164" fontId="42" fillId="0" borderId="34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justify" vertical="center" wrapText="1"/>
    </xf>
    <xf numFmtId="0" fontId="2" fillId="0" borderId="31" xfId="0" applyFont="1" applyBorder="1" applyAlignment="1">
      <alignment horizontal="justify" vertical="center" wrapText="1"/>
    </xf>
    <xf numFmtId="1" fontId="3" fillId="0" borderId="32" xfId="0" applyNumberFormat="1" applyFont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justify" vertical="center" wrapText="1"/>
    </xf>
    <xf numFmtId="0" fontId="23" fillId="0" borderId="0" xfId="0" applyFont="1"/>
    <xf numFmtId="2" fontId="50" fillId="0" borderId="8" xfId="0" applyNumberFormat="1" applyFont="1" applyBorder="1" applyAlignment="1">
      <alignment horizontal="center" vertical="center" wrapText="1"/>
    </xf>
    <xf numFmtId="0" fontId="3" fillId="6" borderId="17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/>
    <xf numFmtId="0" fontId="19" fillId="0" borderId="0" xfId="0" applyFont="1"/>
    <xf numFmtId="0" fontId="11" fillId="0" borderId="2" xfId="0" applyFont="1" applyBorder="1"/>
    <xf numFmtId="0" fontId="3" fillId="0" borderId="2" xfId="0" applyFont="1" applyBorder="1"/>
    <xf numFmtId="0" fontId="24" fillId="0" borderId="0" xfId="0" applyFont="1"/>
    <xf numFmtId="14" fontId="7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30" fillId="0" borderId="0" xfId="0" applyFont="1" applyAlignment="1">
      <alignment vertical="center"/>
    </xf>
    <xf numFmtId="0" fontId="30" fillId="0" borderId="0" xfId="0" applyFont="1"/>
    <xf numFmtId="164" fontId="3" fillId="0" borderId="32" xfId="0" applyNumberFormat="1" applyFont="1" applyBorder="1" applyAlignment="1" applyProtection="1">
      <alignment horizont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167" fontId="5" fillId="0" borderId="15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67" fontId="5" fillId="0" borderId="8" xfId="0" applyNumberFormat="1" applyFont="1" applyBorder="1" applyAlignment="1" applyProtection="1">
      <alignment horizontal="center" vertical="center" wrapText="1"/>
      <protection hidden="1"/>
    </xf>
    <xf numFmtId="164" fontId="3" fillId="0" borderId="41" xfId="0" applyNumberFormat="1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164" fontId="3" fillId="0" borderId="15" xfId="0" applyNumberFormat="1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28" fillId="0" borderId="7" xfId="0" applyFont="1" applyBorder="1" applyAlignment="1" applyProtection="1">
      <alignment horizontal="center" vertical="center"/>
      <protection hidden="1"/>
    </xf>
    <xf numFmtId="0" fontId="4" fillId="0" borderId="37" xfId="0" applyFont="1" applyBorder="1" applyAlignment="1" applyProtection="1">
      <alignment horizontal="center"/>
      <protection hidden="1"/>
    </xf>
    <xf numFmtId="0" fontId="28" fillId="0" borderId="39" xfId="0" applyFont="1" applyBorder="1" applyAlignment="1" applyProtection="1">
      <alignment horizontal="center" vertical="center"/>
      <protection hidden="1"/>
    </xf>
    <xf numFmtId="0" fontId="4" fillId="0" borderId="40" xfId="0" applyFont="1" applyBorder="1" applyAlignment="1" applyProtection="1">
      <alignment horizontal="center"/>
      <protection hidden="1"/>
    </xf>
    <xf numFmtId="0" fontId="28" fillId="0" borderId="43" xfId="0" applyFont="1" applyBorder="1" applyAlignment="1" applyProtection="1">
      <alignment horizontal="center" vertical="center"/>
      <protection hidden="1"/>
    </xf>
    <xf numFmtId="169" fontId="4" fillId="0" borderId="25" xfId="0" applyNumberFormat="1" applyFont="1" applyBorder="1" applyAlignment="1" applyProtection="1">
      <alignment horizontal="center"/>
      <protection hidden="1"/>
    </xf>
    <xf numFmtId="164" fontId="3" fillId="0" borderId="10" xfId="0" applyNumberFormat="1" applyFont="1" applyBorder="1" applyAlignment="1" applyProtection="1">
      <alignment horizontal="center"/>
      <protection hidden="1"/>
    </xf>
    <xf numFmtId="0" fontId="4" fillId="0" borderId="55" xfId="0" applyFont="1" applyBorder="1" applyAlignment="1" applyProtection="1">
      <alignment horizontal="center"/>
      <protection hidden="1"/>
    </xf>
    <xf numFmtId="0" fontId="28" fillId="0" borderId="56" xfId="0" applyFont="1" applyBorder="1" applyAlignment="1" applyProtection="1">
      <alignment horizontal="center" vertical="center"/>
      <protection hidden="1"/>
    </xf>
    <xf numFmtId="164" fontId="3" fillId="0" borderId="46" xfId="0" applyNumberFormat="1" applyFont="1" applyBorder="1" applyAlignment="1" applyProtection="1">
      <alignment horizontal="center"/>
      <protection hidden="1"/>
    </xf>
    <xf numFmtId="0" fontId="4" fillId="0" borderId="60" xfId="0" applyFont="1" applyBorder="1" applyAlignment="1" applyProtection="1">
      <alignment horizontal="center"/>
      <protection hidden="1"/>
    </xf>
    <xf numFmtId="0" fontId="28" fillId="0" borderId="61" xfId="0" applyFont="1" applyBorder="1" applyAlignment="1" applyProtection="1">
      <alignment horizontal="center" vertical="center"/>
      <protection hidden="1"/>
    </xf>
    <xf numFmtId="0" fontId="16" fillId="3" borderId="18" xfId="0" applyFont="1" applyFill="1" applyBorder="1" applyAlignment="1" applyProtection="1">
      <alignment vertical="top"/>
      <protection hidden="1"/>
    </xf>
    <xf numFmtId="14" fontId="3" fillId="0" borderId="0" xfId="0" applyNumberFormat="1" applyFont="1"/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54" fillId="0" borderId="1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 applyProtection="1">
      <alignment horizontal="center"/>
      <protection hidden="1"/>
    </xf>
    <xf numFmtId="165" fontId="3" fillId="0" borderId="10" xfId="0" applyNumberFormat="1" applyFont="1" applyBorder="1" applyAlignment="1" applyProtection="1">
      <alignment horizontal="center"/>
      <protection hidden="1"/>
    </xf>
    <xf numFmtId="166" fontId="3" fillId="0" borderId="12" xfId="0" applyNumberFormat="1" applyFont="1" applyBorder="1" applyAlignment="1" applyProtection="1">
      <alignment horizontal="center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66" fontId="3" fillId="0" borderId="14" xfId="0" applyNumberFormat="1" applyFont="1" applyBorder="1" applyAlignment="1" applyProtection="1">
      <alignment horizontal="center"/>
      <protection hidden="1"/>
    </xf>
    <xf numFmtId="165" fontId="3" fillId="0" borderId="15" xfId="0" applyNumberFormat="1" applyFont="1" applyBorder="1" applyAlignment="1" applyProtection="1">
      <alignment horizontal="center"/>
      <protection hidden="1"/>
    </xf>
    <xf numFmtId="166" fontId="3" fillId="0" borderId="45" xfId="0" applyNumberFormat="1" applyFont="1" applyBorder="1" applyAlignment="1" applyProtection="1">
      <alignment horizontal="center"/>
      <protection hidden="1"/>
    </xf>
    <xf numFmtId="165" fontId="3" fillId="0" borderId="46" xfId="0" applyNumberFormat="1" applyFont="1" applyBorder="1" applyAlignment="1" applyProtection="1">
      <alignment horizontal="center"/>
      <protection hidden="1"/>
    </xf>
    <xf numFmtId="166" fontId="3" fillId="0" borderId="44" xfId="0" applyNumberFormat="1" applyFont="1" applyBorder="1" applyAlignment="1" applyProtection="1">
      <alignment horizontal="center"/>
      <protection hidden="1"/>
    </xf>
    <xf numFmtId="165" fontId="3" fillId="0" borderId="41" xfId="0" applyNumberFormat="1" applyFont="1" applyBorder="1" applyAlignment="1" applyProtection="1">
      <alignment horizontal="center"/>
      <protection hidden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4" fontId="3" fillId="0" borderId="12" xfId="0" applyNumberFormat="1" applyFont="1" applyBorder="1" applyAlignment="1" applyProtection="1">
      <alignment horizontal="left" vertical="center"/>
      <protection hidden="1"/>
    </xf>
    <xf numFmtId="14" fontId="3" fillId="0" borderId="1" xfId="0" applyNumberFormat="1" applyFont="1" applyBorder="1" applyAlignment="1" applyProtection="1">
      <alignment horizontal="left" vertical="center"/>
      <protection hidden="1"/>
    </xf>
    <xf numFmtId="14" fontId="3" fillId="0" borderId="13" xfId="0" applyNumberFormat="1" applyFont="1" applyBorder="1" applyAlignment="1" applyProtection="1">
      <alignment horizontal="left" vertical="center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3" xfId="0" applyFont="1" applyBorder="1" applyAlignment="1" applyProtection="1">
      <alignment horizontal="left" vertical="center"/>
      <protection hidden="1"/>
    </xf>
    <xf numFmtId="0" fontId="3" fillId="0" borderId="14" xfId="0" applyFont="1" applyBorder="1" applyAlignment="1" applyProtection="1">
      <alignment horizontal="left" vertical="center"/>
      <protection hidden="1"/>
    </xf>
    <xf numFmtId="0" fontId="3" fillId="0" borderId="15" xfId="0" applyFont="1" applyBorder="1" applyAlignment="1" applyProtection="1">
      <alignment horizontal="left" vertical="center"/>
      <protection hidden="1"/>
    </xf>
    <xf numFmtId="0" fontId="3" fillId="0" borderId="16" xfId="0" applyFont="1" applyBorder="1" applyAlignment="1" applyProtection="1">
      <alignment horizontal="left"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3" fillId="0" borderId="10" xfId="0" applyFont="1" applyBorder="1" applyAlignment="1" applyProtection="1">
      <alignment horizontal="left" vertical="center"/>
      <protection hidden="1"/>
    </xf>
    <xf numFmtId="0" fontId="3" fillId="0" borderId="11" xfId="0" applyFont="1" applyBorder="1" applyAlignment="1" applyProtection="1">
      <alignment horizontal="left" vertical="center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9" fillId="6" borderId="17" xfId="0" applyFont="1" applyFill="1" applyBorder="1" applyAlignment="1">
      <alignment horizontal="left" vertical="center" wrapText="1"/>
    </xf>
    <xf numFmtId="0" fontId="49" fillId="6" borderId="18" xfId="0" applyFont="1" applyFill="1" applyBorder="1" applyAlignment="1">
      <alignment horizontal="left" vertical="center" wrapText="1"/>
    </xf>
    <xf numFmtId="0" fontId="23" fillId="0" borderId="18" xfId="0" applyFont="1" applyBorder="1"/>
    <xf numFmtId="0" fontId="3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164" fontId="20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9" fillId="0" borderId="60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9" fillId="0" borderId="61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4" fillId="0" borderId="4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3" fillId="0" borderId="2" xfId="0" applyFont="1" applyBorder="1"/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 wrapText="1"/>
    </xf>
    <xf numFmtId="1" fontId="2" fillId="5" borderId="0" xfId="0" applyNumberFormat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31" fillId="0" borderId="62" xfId="0" applyFont="1" applyBorder="1" applyAlignment="1" applyProtection="1">
      <alignment horizontal="left" vertical="center"/>
      <protection locked="0"/>
    </xf>
    <xf numFmtId="0" fontId="31" fillId="0" borderId="63" xfId="0" applyFont="1" applyBorder="1" applyAlignment="1" applyProtection="1">
      <alignment horizontal="left" vertical="center"/>
      <protection locked="0"/>
    </xf>
    <xf numFmtId="0" fontId="31" fillId="0" borderId="64" xfId="0" applyFont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right" vertical="center" indent="1"/>
    </xf>
    <xf numFmtId="0" fontId="31" fillId="0" borderId="21" xfId="0" applyFont="1" applyBorder="1" applyAlignment="1">
      <alignment horizontal="right" vertical="center" indent="1"/>
    </xf>
    <xf numFmtId="0" fontId="4" fillId="0" borderId="18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top" wrapText="1"/>
    </xf>
    <xf numFmtId="2" fontId="19" fillId="0" borderId="1" xfId="0" applyNumberFormat="1" applyFont="1" applyBorder="1" applyAlignment="1" applyProtection="1">
      <alignment horizontal="center" vertical="center" wrapText="1"/>
      <protection hidden="1"/>
    </xf>
    <xf numFmtId="2" fontId="19" fillId="0" borderId="13" xfId="0" applyNumberFormat="1" applyFont="1" applyBorder="1" applyAlignment="1" applyProtection="1">
      <alignment horizontal="center" vertical="center" wrapText="1"/>
      <protection hidden="1"/>
    </xf>
    <xf numFmtId="0" fontId="5" fillId="0" borderId="57" xfId="0" applyFont="1" applyBorder="1" applyAlignment="1" applyProtection="1">
      <alignment horizontal="left" vertical="center"/>
      <protection locked="0"/>
    </xf>
    <xf numFmtId="0" fontId="5" fillId="0" borderId="58" xfId="0" applyFont="1" applyBorder="1" applyAlignment="1" applyProtection="1">
      <alignment horizontal="left" vertical="center"/>
      <protection locked="0"/>
    </xf>
    <xf numFmtId="0" fontId="5" fillId="0" borderId="59" xfId="0" applyFont="1" applyBorder="1" applyAlignment="1" applyProtection="1">
      <alignment horizontal="left" vertical="center"/>
      <protection locked="0"/>
    </xf>
    <xf numFmtId="14" fontId="31" fillId="0" borderId="50" xfId="0" applyNumberFormat="1" applyFont="1" applyBorder="1" applyAlignment="1" applyProtection="1">
      <alignment horizontal="left" vertical="center"/>
      <protection locked="0"/>
    </xf>
    <xf numFmtId="14" fontId="31" fillId="0" borderId="38" xfId="0" applyNumberFormat="1" applyFont="1" applyBorder="1" applyAlignment="1" applyProtection="1">
      <alignment horizontal="left" vertical="center"/>
      <protection locked="0"/>
    </xf>
    <xf numFmtId="14" fontId="31" fillId="0" borderId="51" xfId="0" applyNumberFormat="1" applyFont="1" applyBorder="1" applyAlignment="1" applyProtection="1">
      <alignment horizontal="left" vertical="center"/>
      <protection locked="0"/>
    </xf>
    <xf numFmtId="0" fontId="31" fillId="0" borderId="12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3" xfId="0" applyFont="1" applyBorder="1" applyAlignment="1" applyProtection="1">
      <alignment horizontal="left" vertical="center"/>
      <protection locked="0"/>
    </xf>
    <xf numFmtId="0" fontId="31" fillId="0" borderId="14" xfId="0" applyFont="1" applyBorder="1" applyAlignment="1" applyProtection="1">
      <alignment horizontal="left" vertical="center"/>
      <protection hidden="1"/>
    </xf>
    <xf numFmtId="0" fontId="31" fillId="0" borderId="15" xfId="0" applyFont="1" applyBorder="1" applyAlignment="1" applyProtection="1">
      <alignment horizontal="left" vertical="center"/>
      <protection hidden="1"/>
    </xf>
    <xf numFmtId="0" fontId="31" fillId="0" borderId="16" xfId="0" applyFont="1" applyBorder="1" applyAlignment="1" applyProtection="1">
      <alignment horizontal="left" vertical="center"/>
      <protection hidden="1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2" fontId="19" fillId="0" borderId="15" xfId="0" applyNumberFormat="1" applyFont="1" applyBorder="1" applyAlignment="1" applyProtection="1">
      <alignment horizontal="center" vertical="center" wrapText="1"/>
      <protection hidden="1"/>
    </xf>
    <xf numFmtId="2" fontId="19" fillId="0" borderId="16" xfId="0" applyNumberFormat="1" applyFont="1" applyBorder="1" applyAlignment="1" applyProtection="1">
      <alignment horizontal="center" vertical="center" wrapText="1"/>
      <protection hidden="1"/>
    </xf>
    <xf numFmtId="2" fontId="4" fillId="0" borderId="52" xfId="0" applyNumberFormat="1" applyFont="1" applyBorder="1" applyAlignment="1" applyProtection="1">
      <alignment horizontal="center" vertical="center" wrapText="1"/>
      <protection hidden="1"/>
    </xf>
    <xf numFmtId="2" fontId="4" fillId="0" borderId="53" xfId="0" applyNumberFormat="1" applyFont="1" applyBorder="1" applyAlignment="1" applyProtection="1">
      <alignment horizontal="center" vertical="center" wrapText="1"/>
      <protection hidden="1"/>
    </xf>
    <xf numFmtId="2" fontId="4" fillId="0" borderId="54" xfId="0" applyNumberFormat="1" applyFont="1" applyBorder="1" applyAlignment="1" applyProtection="1">
      <alignment horizontal="center" vertical="center" wrapText="1"/>
      <protection hidden="1"/>
    </xf>
    <xf numFmtId="14" fontId="27" fillId="0" borderId="12" xfId="0" applyNumberFormat="1" applyFont="1" applyBorder="1" applyAlignment="1" applyProtection="1">
      <alignment horizontal="left" vertical="center"/>
      <protection hidden="1"/>
    </xf>
    <xf numFmtId="14" fontId="27" fillId="0" borderId="1" xfId="0" applyNumberFormat="1" applyFont="1" applyBorder="1" applyAlignment="1" applyProtection="1">
      <alignment horizontal="left" vertical="center"/>
      <protection hidden="1"/>
    </xf>
    <xf numFmtId="14" fontId="27" fillId="0" borderId="13" xfId="0" applyNumberFormat="1" applyFont="1" applyBorder="1" applyAlignment="1" applyProtection="1">
      <alignment horizontal="left" vertical="center"/>
      <protection hidden="1"/>
    </xf>
    <xf numFmtId="0" fontId="27" fillId="0" borderId="12" xfId="0" applyFont="1" applyBorder="1" applyAlignment="1" applyProtection="1">
      <alignment horizontal="left" vertical="center"/>
      <protection hidden="1"/>
    </xf>
    <xf numFmtId="0" fontId="27" fillId="0" borderId="1" xfId="0" applyFont="1" applyBorder="1" applyAlignment="1" applyProtection="1">
      <alignment horizontal="left" vertical="center"/>
      <protection hidden="1"/>
    </xf>
    <xf numFmtId="0" fontId="27" fillId="0" borderId="13" xfId="0" applyFont="1" applyBorder="1" applyAlignment="1" applyProtection="1">
      <alignment horizontal="left" vertical="center"/>
      <protection hidden="1"/>
    </xf>
    <xf numFmtId="0" fontId="27" fillId="0" borderId="14" xfId="0" applyFont="1" applyBorder="1" applyAlignment="1" applyProtection="1">
      <alignment horizontal="left" vertical="center"/>
      <protection hidden="1"/>
    </xf>
    <xf numFmtId="0" fontId="27" fillId="0" borderId="15" xfId="0" applyFont="1" applyBorder="1" applyAlignment="1" applyProtection="1">
      <alignment horizontal="left" vertical="center"/>
      <protection hidden="1"/>
    </xf>
    <xf numFmtId="0" fontId="27" fillId="0" borderId="16" xfId="0" applyFont="1" applyBorder="1" applyAlignment="1" applyProtection="1">
      <alignment horizontal="left" vertical="center"/>
      <protection hidden="1"/>
    </xf>
    <xf numFmtId="0" fontId="4" fillId="0" borderId="18" xfId="0" applyFont="1" applyBorder="1" applyAlignment="1" applyProtection="1">
      <alignment horizontal="right"/>
      <protection hidden="1"/>
    </xf>
  </cellXfs>
  <cellStyles count="1">
    <cellStyle name="Standard" xfId="0" builtinId="0"/>
  </cellStyles>
  <dxfs count="43"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990033"/>
      </font>
      <fill>
        <patternFill>
          <bgColor rgb="FFFFB7B7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90033"/>
      </font>
      <fill>
        <patternFill>
          <bgColor rgb="FFFFB7B7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90033"/>
      </font>
      <fill>
        <patternFill>
          <bgColor rgb="FFFFB7B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33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322730</xdr:colOff>
      <xdr:row>6</xdr:row>
      <xdr:rowOff>85912</xdr:rowOff>
    </xdr:from>
    <xdr:to>
      <xdr:col>3</xdr:col>
      <xdr:colOff>513230</xdr:colOff>
      <xdr:row>8</xdr:row>
      <xdr:rowOff>136712</xdr:rowOff>
    </xdr:to>
    <xdr:sp macro="" textlink="">
      <xdr:nvSpPr>
        <xdr:cNvPr id="2" name="Pfeil nach ob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2575112" y="1632324"/>
          <a:ext cx="190500" cy="454212"/>
        </a:xfrm>
        <a:prstGeom prst="upArrow">
          <a:avLst/>
        </a:prstGeom>
        <a:solidFill>
          <a:srgbClr val="26FBF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387350</xdr:colOff>
      <xdr:row>6</xdr:row>
      <xdr:rowOff>84231</xdr:rowOff>
    </xdr:from>
    <xdr:to>
      <xdr:col>4</xdr:col>
      <xdr:colOff>577850</xdr:colOff>
      <xdr:row>8</xdr:row>
      <xdr:rowOff>135031</xdr:rowOff>
    </xdr:to>
    <xdr:sp macro="" textlink="">
      <xdr:nvSpPr>
        <xdr:cNvPr id="3" name="Pfeil nach ob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3468968" y="1630643"/>
          <a:ext cx="190500" cy="454212"/>
        </a:xfrm>
        <a:prstGeom prst="upArrow">
          <a:avLst/>
        </a:prstGeom>
        <a:solidFill>
          <a:srgbClr val="26FBF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355600</xdr:colOff>
      <xdr:row>6</xdr:row>
      <xdr:rowOff>87406</xdr:rowOff>
    </xdr:from>
    <xdr:to>
      <xdr:col>6</xdr:col>
      <xdr:colOff>546100</xdr:colOff>
      <xdr:row>8</xdr:row>
      <xdr:rowOff>138206</xdr:rowOff>
    </xdr:to>
    <xdr:sp macro="" textlink="">
      <xdr:nvSpPr>
        <xdr:cNvPr id="4" name="Pfeil nach ob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5241365" y="1633818"/>
          <a:ext cx="190500" cy="454212"/>
        </a:xfrm>
        <a:prstGeom prst="upArrow">
          <a:avLst/>
        </a:prstGeom>
        <a:solidFill>
          <a:srgbClr val="1B25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1B25FF"/>
            </a:solidFill>
          </a:endParaRPr>
        </a:p>
      </xdr:txBody>
    </xdr:sp>
    <xdr:clientData/>
  </xdr:twoCellAnchor>
  <xdr:twoCellAnchor>
    <xdr:from>
      <xdr:col>9</xdr:col>
      <xdr:colOff>426570</xdr:colOff>
      <xdr:row>6</xdr:row>
      <xdr:rowOff>77694</xdr:rowOff>
    </xdr:from>
    <xdr:to>
      <xdr:col>9</xdr:col>
      <xdr:colOff>629771</xdr:colOff>
      <xdr:row>10</xdr:row>
      <xdr:rowOff>150719</xdr:rowOff>
    </xdr:to>
    <xdr:sp macro="" textlink="">
      <xdr:nvSpPr>
        <xdr:cNvPr id="5" name="Pfeil nach ob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8102599" y="1624106"/>
          <a:ext cx="203201" cy="1821142"/>
        </a:xfrm>
        <a:prstGeom prst="upArrow">
          <a:avLst/>
        </a:prstGeom>
        <a:solidFill>
          <a:srgbClr val="FF2CF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FF2CF4"/>
            </a:solidFill>
          </a:endParaRPr>
        </a:p>
      </xdr:txBody>
    </xdr:sp>
    <xdr:clientData/>
  </xdr:twoCellAnchor>
  <xdr:twoCellAnchor>
    <xdr:from>
      <xdr:col>10</xdr:col>
      <xdr:colOff>466166</xdr:colOff>
      <xdr:row>6</xdr:row>
      <xdr:rowOff>88900</xdr:rowOff>
    </xdr:from>
    <xdr:to>
      <xdr:col>10</xdr:col>
      <xdr:colOff>656666</xdr:colOff>
      <xdr:row>8</xdr:row>
      <xdr:rowOff>139700</xdr:rowOff>
    </xdr:to>
    <xdr:sp macro="" textlink="">
      <xdr:nvSpPr>
        <xdr:cNvPr id="6" name="Pfeil nach ob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9161931" y="1635312"/>
          <a:ext cx="190500" cy="454212"/>
        </a:xfrm>
        <a:prstGeom prst="up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276225</xdr:colOff>
      <xdr:row>6</xdr:row>
      <xdr:rowOff>85912</xdr:rowOff>
    </xdr:from>
    <xdr:to>
      <xdr:col>2</xdr:col>
      <xdr:colOff>454025</xdr:colOff>
      <xdr:row>10</xdr:row>
      <xdr:rowOff>225612</xdr:rowOff>
    </xdr:to>
    <xdr:sp macro="" textlink="">
      <xdr:nvSpPr>
        <xdr:cNvPr id="7" name="Pfeil nach ob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1822637" y="1632324"/>
          <a:ext cx="177800" cy="1887817"/>
        </a:xfrm>
        <a:prstGeom prst="upArrow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254000</xdr:colOff>
      <xdr:row>34</xdr:row>
      <xdr:rowOff>215900</xdr:rowOff>
    </xdr:from>
    <xdr:to>
      <xdr:col>1</xdr:col>
      <xdr:colOff>457200</xdr:colOff>
      <xdr:row>36</xdr:row>
      <xdr:rowOff>114300</xdr:rowOff>
    </xdr:to>
    <xdr:sp macro="" textlink="">
      <xdr:nvSpPr>
        <xdr:cNvPr id="8" name="Pfeil nach ob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511175" y="9388475"/>
          <a:ext cx="203200" cy="32702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739587</xdr:colOff>
      <xdr:row>34</xdr:row>
      <xdr:rowOff>196850</xdr:rowOff>
    </xdr:from>
    <xdr:to>
      <xdr:col>4</xdr:col>
      <xdr:colOff>114299</xdr:colOff>
      <xdr:row>36</xdr:row>
      <xdr:rowOff>114300</xdr:rowOff>
    </xdr:to>
    <xdr:sp macro="" textlink="">
      <xdr:nvSpPr>
        <xdr:cNvPr id="9" name="Pfeil nach ob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3417793" y="9800291"/>
          <a:ext cx="203947" cy="320862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89647</xdr:colOff>
      <xdr:row>38</xdr:row>
      <xdr:rowOff>11205</xdr:rowOff>
    </xdr:from>
    <xdr:to>
      <xdr:col>7</xdr:col>
      <xdr:colOff>616323</xdr:colOff>
      <xdr:row>39</xdr:row>
      <xdr:rowOff>94128</xdr:rowOff>
    </xdr:to>
    <xdr:sp macro="" textlink="">
      <xdr:nvSpPr>
        <xdr:cNvPr id="10" name="Pfeil nach recht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975412" y="10421470"/>
          <a:ext cx="1456764" cy="273423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342900</xdr:colOff>
      <xdr:row>6</xdr:row>
      <xdr:rowOff>90394</xdr:rowOff>
    </xdr:from>
    <xdr:to>
      <xdr:col>5</xdr:col>
      <xdr:colOff>533400</xdr:colOff>
      <xdr:row>10</xdr:row>
      <xdr:rowOff>122145</xdr:rowOff>
    </xdr:to>
    <xdr:sp macro="" textlink="">
      <xdr:nvSpPr>
        <xdr:cNvPr id="11" name="Pfeil nach ob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4298576" y="1636806"/>
          <a:ext cx="190500" cy="1779868"/>
        </a:xfrm>
        <a:prstGeom prst="upArrow">
          <a:avLst/>
        </a:prstGeom>
        <a:solidFill>
          <a:srgbClr val="FF2CF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679450</xdr:colOff>
      <xdr:row>25</xdr:row>
      <xdr:rowOff>63500</xdr:rowOff>
    </xdr:from>
    <xdr:to>
      <xdr:col>6</xdr:col>
      <xdr:colOff>869950</xdr:colOff>
      <xdr:row>27</xdr:row>
      <xdr:rowOff>123825</xdr:rowOff>
    </xdr:to>
    <xdr:sp macro="" textlink="">
      <xdr:nvSpPr>
        <xdr:cNvPr id="13" name="Pfeil nach ob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 flipH="1">
          <a:off x="6061075" y="6845300"/>
          <a:ext cx="190500" cy="450850"/>
        </a:xfrm>
        <a:prstGeom prst="upArrow">
          <a:avLst/>
        </a:prstGeom>
        <a:solidFill>
          <a:srgbClr val="B5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1B25FF"/>
            </a:solidFill>
          </a:endParaRPr>
        </a:p>
      </xdr:txBody>
    </xdr:sp>
    <xdr:clientData/>
  </xdr:twoCellAnchor>
  <xdr:twoCellAnchor>
    <xdr:from>
      <xdr:col>9</xdr:col>
      <xdr:colOff>60960</xdr:colOff>
      <xdr:row>26</xdr:row>
      <xdr:rowOff>53340</xdr:rowOff>
    </xdr:from>
    <xdr:to>
      <xdr:col>9</xdr:col>
      <xdr:colOff>251460</xdr:colOff>
      <xdr:row>27</xdr:row>
      <xdr:rowOff>294640</xdr:rowOff>
    </xdr:to>
    <xdr:sp macro="" textlink="">
      <xdr:nvSpPr>
        <xdr:cNvPr id="15" name="Pfeil nach oben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H="1">
          <a:off x="4337685" y="6863715"/>
          <a:ext cx="190500" cy="431800"/>
        </a:xfrm>
        <a:prstGeom prst="upArrow">
          <a:avLst/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1B25FF"/>
            </a:solidFill>
          </a:endParaRPr>
        </a:p>
      </xdr:txBody>
    </xdr:sp>
    <xdr:clientData/>
  </xdr:twoCellAnchor>
  <xdr:twoCellAnchor>
    <xdr:from>
      <xdr:col>9</xdr:col>
      <xdr:colOff>76200</xdr:colOff>
      <xdr:row>28</xdr:row>
      <xdr:rowOff>609600</xdr:rowOff>
    </xdr:from>
    <xdr:to>
      <xdr:col>9</xdr:col>
      <xdr:colOff>254000</xdr:colOff>
      <xdr:row>30</xdr:row>
      <xdr:rowOff>127000</xdr:rowOff>
    </xdr:to>
    <xdr:sp macro="" textlink="">
      <xdr:nvSpPr>
        <xdr:cNvPr id="16" name="Pfeil nach unt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352925" y="8191500"/>
          <a:ext cx="177800" cy="412750"/>
        </a:xfrm>
        <a:prstGeom prst="downArrow">
          <a:avLst/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352425</xdr:colOff>
      <xdr:row>6</xdr:row>
      <xdr:rowOff>89087</xdr:rowOff>
    </xdr:from>
    <xdr:to>
      <xdr:col>7</xdr:col>
      <xdr:colOff>542925</xdr:colOff>
      <xdr:row>8</xdr:row>
      <xdr:rowOff>139887</xdr:rowOff>
    </xdr:to>
    <xdr:sp macro="" textlink="">
      <xdr:nvSpPr>
        <xdr:cNvPr id="18" name="Pfeil nach oben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H="1">
          <a:off x="6168278" y="1635499"/>
          <a:ext cx="190500" cy="454212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1B25FF"/>
            </a:solidFill>
          </a:endParaRPr>
        </a:p>
      </xdr:txBody>
    </xdr:sp>
    <xdr:clientData/>
  </xdr:twoCellAnchor>
  <xdr:twoCellAnchor>
    <xdr:from>
      <xdr:col>8</xdr:col>
      <xdr:colOff>419100</xdr:colOff>
      <xdr:row>6</xdr:row>
      <xdr:rowOff>85725</xdr:rowOff>
    </xdr:from>
    <xdr:to>
      <xdr:col>8</xdr:col>
      <xdr:colOff>609600</xdr:colOff>
      <xdr:row>8</xdr:row>
      <xdr:rowOff>136525</xdr:rowOff>
    </xdr:to>
    <xdr:sp macro="" textlink="">
      <xdr:nvSpPr>
        <xdr:cNvPr id="19" name="Pfeil nach ob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 flipH="1">
          <a:off x="7562850" y="1609725"/>
          <a:ext cx="190500" cy="43180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1B25FF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922020</xdr:colOff>
          <xdr:row>13</xdr:row>
          <xdr:rowOff>68580</xdr:rowOff>
        </xdr:from>
        <xdr:to>
          <xdr:col>5</xdr:col>
          <xdr:colOff>38100</xdr:colOff>
          <xdr:row>15</xdr:row>
          <xdr:rowOff>22860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13</xdr:row>
          <xdr:rowOff>30480</xdr:rowOff>
        </xdr:from>
        <xdr:to>
          <xdr:col>6</xdr:col>
          <xdr:colOff>388620</xdr:colOff>
          <xdr:row>15</xdr:row>
          <xdr:rowOff>68580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opLeftCell="A29" workbookViewId="0">
      <selection activeCell="J34" sqref="J34"/>
    </sheetView>
  </sheetViews>
  <sheetFormatPr baseColWidth="10" defaultColWidth="11.54296875" defaultRowHeight="15.6" x14ac:dyDescent="0.3"/>
  <cols>
    <col min="1" max="1" width="9.08984375" style="4" customWidth="1"/>
    <col min="2" max="2" width="13" style="4" customWidth="1"/>
    <col min="3" max="16384" width="11.54296875" style="4"/>
  </cols>
  <sheetData>
    <row r="1" spans="1:8" ht="27" customHeight="1" x14ac:dyDescent="0.3">
      <c r="A1" s="23" t="s">
        <v>41</v>
      </c>
    </row>
    <row r="2" spans="1:8" ht="15.75" customHeight="1" x14ac:dyDescent="0.3">
      <c r="A2" s="4" t="s">
        <v>7</v>
      </c>
      <c r="B2" s="3" t="s">
        <v>24</v>
      </c>
      <c r="C2" s="6"/>
      <c r="D2" s="6"/>
      <c r="E2" s="6"/>
      <c r="F2" s="6"/>
      <c r="G2" s="6"/>
      <c r="H2" s="6"/>
    </row>
    <row r="3" spans="1:8" x14ac:dyDescent="0.3">
      <c r="A3" s="4" t="s">
        <v>8</v>
      </c>
      <c r="B3" s="3" t="s">
        <v>14</v>
      </c>
      <c r="C3" s="6"/>
      <c r="D3" s="6"/>
      <c r="E3" s="6"/>
      <c r="F3" s="6"/>
      <c r="G3" s="6"/>
      <c r="H3" s="6"/>
    </row>
    <row r="4" spans="1:8" x14ac:dyDescent="0.3">
      <c r="A4" s="4" t="s">
        <v>9</v>
      </c>
      <c r="B4" s="3" t="s">
        <v>16</v>
      </c>
      <c r="C4" s="6"/>
      <c r="D4" s="6"/>
      <c r="E4" s="6"/>
      <c r="F4" s="6"/>
      <c r="G4" s="6"/>
      <c r="H4" s="6"/>
    </row>
    <row r="5" spans="1:8" ht="15.75" customHeight="1" x14ac:dyDescent="0.3">
      <c r="A5" s="4" t="s">
        <v>10</v>
      </c>
      <c r="B5" s="3" t="s">
        <v>15</v>
      </c>
      <c r="C5" s="6"/>
      <c r="D5" s="6"/>
      <c r="E5" s="6"/>
      <c r="F5" s="6"/>
      <c r="G5" s="6"/>
      <c r="H5" s="6"/>
    </row>
    <row r="6" spans="1:8" x14ac:dyDescent="0.3">
      <c r="A6" s="4" t="s">
        <v>11</v>
      </c>
      <c r="B6" s="3" t="s">
        <v>17</v>
      </c>
      <c r="C6" s="6"/>
      <c r="D6" s="6"/>
      <c r="E6" s="6"/>
      <c r="F6" s="6"/>
      <c r="G6" s="6"/>
      <c r="H6" s="6"/>
    </row>
    <row r="7" spans="1:8" ht="15.75" customHeight="1" x14ac:dyDescent="0.3">
      <c r="A7" s="4" t="s">
        <v>13</v>
      </c>
      <c r="B7" s="3" t="s">
        <v>18</v>
      </c>
      <c r="C7" s="6"/>
      <c r="D7" s="6"/>
      <c r="E7" s="6"/>
      <c r="F7" s="6"/>
      <c r="G7" s="6"/>
      <c r="H7" s="6"/>
    </row>
    <row r="8" spans="1:8" ht="15.75" customHeight="1" x14ac:dyDescent="0.3">
      <c r="A8" s="4" t="s">
        <v>12</v>
      </c>
      <c r="B8" s="3" t="s">
        <v>19</v>
      </c>
      <c r="C8" s="6"/>
      <c r="D8" s="6"/>
      <c r="E8" s="6"/>
      <c r="F8" s="6"/>
      <c r="G8" s="6"/>
      <c r="H8" s="6"/>
    </row>
    <row r="9" spans="1:8" ht="15.75" customHeight="1" x14ac:dyDescent="0.3">
      <c r="B9" s="3"/>
      <c r="C9" s="6"/>
      <c r="D9" s="6"/>
      <c r="E9" s="6"/>
      <c r="F9" s="6"/>
      <c r="G9" s="6"/>
      <c r="H9" s="6"/>
    </row>
    <row r="10" spans="1:8" ht="30" customHeight="1" x14ac:dyDescent="0.3">
      <c r="A10" s="23" t="s">
        <v>32</v>
      </c>
      <c r="B10" s="3"/>
    </row>
    <row r="11" spans="1:8" x14ac:dyDescent="0.3">
      <c r="A11" s="7">
        <v>3.472222222222222E-3</v>
      </c>
    </row>
    <row r="12" spans="1:8" x14ac:dyDescent="0.3">
      <c r="A12" s="7">
        <v>6.9444444444444441E-3</v>
      </c>
    </row>
    <row r="13" spans="1:8" x14ac:dyDescent="0.3">
      <c r="A13" s="7">
        <v>1.0416666666666701E-2</v>
      </c>
    </row>
    <row r="14" spans="1:8" x14ac:dyDescent="0.3">
      <c r="A14" s="7">
        <v>1.38888888888889E-2</v>
      </c>
    </row>
    <row r="15" spans="1:8" x14ac:dyDescent="0.3">
      <c r="A15" s="7">
        <v>1.7361111111111101E-2</v>
      </c>
    </row>
    <row r="16" spans="1:8" x14ac:dyDescent="0.3">
      <c r="A16" s="7">
        <v>2.0833333333333301E-2</v>
      </c>
    </row>
    <row r="17" spans="1:3" x14ac:dyDescent="0.3">
      <c r="A17" s="7">
        <v>2.43055555555555E-2</v>
      </c>
    </row>
    <row r="18" spans="1:3" x14ac:dyDescent="0.3">
      <c r="A18" s="7">
        <v>2.7777777777777801E-2</v>
      </c>
    </row>
    <row r="19" spans="1:3" x14ac:dyDescent="0.3">
      <c r="A19" s="7">
        <v>3.125E-2</v>
      </c>
    </row>
    <row r="20" spans="1:3" x14ac:dyDescent="0.3">
      <c r="A20" s="7">
        <v>3.4722222222222203E-2</v>
      </c>
    </row>
    <row r="21" spans="1:3" x14ac:dyDescent="0.3">
      <c r="A21" s="7">
        <v>3.8194444444444399E-2</v>
      </c>
    </row>
    <row r="22" spans="1:3" x14ac:dyDescent="0.3">
      <c r="A22" s="7">
        <v>4.1666666666666602E-2</v>
      </c>
    </row>
    <row r="23" spans="1:3" x14ac:dyDescent="0.3">
      <c r="A23" s="7">
        <v>4.5138888888888902E-2</v>
      </c>
    </row>
    <row r="24" spans="1:3" x14ac:dyDescent="0.3">
      <c r="A24" s="7">
        <v>4.8611111111111098E-2</v>
      </c>
    </row>
    <row r="25" spans="1:3" x14ac:dyDescent="0.3">
      <c r="A25" s="7">
        <v>5.2083333333333301E-2</v>
      </c>
    </row>
    <row r="26" spans="1:3" x14ac:dyDescent="0.3">
      <c r="A26" s="7">
        <v>5.5555555555555497E-2</v>
      </c>
    </row>
    <row r="27" spans="1:3" x14ac:dyDescent="0.3">
      <c r="A27" s="7">
        <v>5.9027777777777797E-2</v>
      </c>
    </row>
    <row r="28" spans="1:3" x14ac:dyDescent="0.3">
      <c r="A28" s="7">
        <v>6.25E-2</v>
      </c>
    </row>
    <row r="29" spans="1:3" x14ac:dyDescent="0.3">
      <c r="A29" s="7"/>
    </row>
    <row r="30" spans="1:3" ht="27.75" customHeight="1" x14ac:dyDescent="0.3">
      <c r="A30" s="23" t="s">
        <v>65</v>
      </c>
      <c r="B30" s="23" t="s">
        <v>66</v>
      </c>
      <c r="C30" s="26"/>
    </row>
    <row r="31" spans="1:3" x14ac:dyDescent="0.3">
      <c r="A31" s="4" t="s">
        <v>43</v>
      </c>
      <c r="B31" s="4" t="s">
        <v>148</v>
      </c>
      <c r="C31" s="26" t="s">
        <v>70</v>
      </c>
    </row>
    <row r="32" spans="1:3" x14ac:dyDescent="0.3">
      <c r="A32" s="4" t="s">
        <v>44</v>
      </c>
      <c r="B32" s="4" t="s">
        <v>153</v>
      </c>
      <c r="C32" s="26" t="s">
        <v>70</v>
      </c>
    </row>
    <row r="33" spans="1:3" x14ac:dyDescent="0.3">
      <c r="A33" s="4" t="s">
        <v>45</v>
      </c>
      <c r="B33" s="4" t="s">
        <v>145</v>
      </c>
      <c r="C33" s="26" t="s">
        <v>70</v>
      </c>
    </row>
    <row r="34" spans="1:3" x14ac:dyDescent="0.3">
      <c r="A34" s="4" t="s">
        <v>46</v>
      </c>
      <c r="B34" s="4" t="s">
        <v>149</v>
      </c>
      <c r="C34" s="26" t="s">
        <v>70</v>
      </c>
    </row>
    <row r="35" spans="1:3" x14ac:dyDescent="0.3">
      <c r="A35" s="4" t="s">
        <v>146</v>
      </c>
      <c r="B35" s="4" t="s">
        <v>150</v>
      </c>
      <c r="C35" s="26" t="s">
        <v>70</v>
      </c>
    </row>
    <row r="36" spans="1:3" x14ac:dyDescent="0.3">
      <c r="A36" s="4" t="s">
        <v>47</v>
      </c>
      <c r="B36" s="4" t="s">
        <v>151</v>
      </c>
      <c r="C36" s="26" t="s">
        <v>70</v>
      </c>
    </row>
    <row r="37" spans="1:3" x14ac:dyDescent="0.3">
      <c r="A37" s="4" t="s">
        <v>147</v>
      </c>
      <c r="C37" s="26" t="s">
        <v>70</v>
      </c>
    </row>
    <row r="38" spans="1:3" x14ac:dyDescent="0.3">
      <c r="A38" s="4" t="s">
        <v>147</v>
      </c>
      <c r="C38" s="26" t="s">
        <v>70</v>
      </c>
    </row>
    <row r="40" spans="1:3" ht="27" customHeight="1" x14ac:dyDescent="0.3">
      <c r="A40" s="23" t="s">
        <v>67</v>
      </c>
    </row>
    <row r="41" spans="1:3" x14ac:dyDescent="0.3">
      <c r="A41" s="7">
        <v>0.25</v>
      </c>
      <c r="B41" s="7">
        <v>2.013888888888889E-2</v>
      </c>
      <c r="C41" s="26" t="s">
        <v>69</v>
      </c>
    </row>
    <row r="42" spans="1:3" x14ac:dyDescent="0.3">
      <c r="A42" s="7">
        <v>0.375</v>
      </c>
      <c r="B42" s="7">
        <v>3.0555555555555555E-2</v>
      </c>
      <c r="C42" s="26" t="s">
        <v>69</v>
      </c>
    </row>
    <row r="43" spans="1:3" x14ac:dyDescent="0.3">
      <c r="C43" s="26"/>
    </row>
    <row r="44" spans="1:3" ht="31.5" customHeight="1" x14ac:dyDescent="0.3">
      <c r="A44" s="23" t="s">
        <v>68</v>
      </c>
      <c r="C44" s="26"/>
    </row>
    <row r="45" spans="1:3" x14ac:dyDescent="0.3">
      <c r="A45" s="7">
        <v>0.1875</v>
      </c>
      <c r="B45" s="7">
        <v>2.013888888888889E-2</v>
      </c>
      <c r="C45" s="26" t="s">
        <v>69</v>
      </c>
    </row>
    <row r="46" spans="1:3" x14ac:dyDescent="0.3">
      <c r="A46" s="7">
        <v>0.25</v>
      </c>
      <c r="B46" s="7">
        <v>4.0972222222222222E-2</v>
      </c>
      <c r="C46" s="26" t="s">
        <v>69</v>
      </c>
    </row>
    <row r="48" spans="1:3" ht="27.75" customHeight="1" x14ac:dyDescent="0.3">
      <c r="A48" s="23" t="s">
        <v>137</v>
      </c>
    </row>
    <row r="49" spans="1:2" x14ac:dyDescent="0.3">
      <c r="A49" s="59">
        <v>0.33333333333333331</v>
      </c>
      <c r="B49" s="26" t="s">
        <v>136</v>
      </c>
    </row>
    <row r="51" spans="1:2" ht="27.75" customHeight="1" x14ac:dyDescent="0.3">
      <c r="A51" s="23" t="s">
        <v>89</v>
      </c>
    </row>
    <row r="52" spans="1:2" x14ac:dyDescent="0.3">
      <c r="A52" s="59">
        <v>3</v>
      </c>
      <c r="B52" s="26" t="s">
        <v>133</v>
      </c>
    </row>
    <row r="53" spans="1:2" x14ac:dyDescent="0.3">
      <c r="A53" s="59">
        <v>5</v>
      </c>
      <c r="B53" s="26" t="s">
        <v>134</v>
      </c>
    </row>
    <row r="54" spans="1:2" x14ac:dyDescent="0.3">
      <c r="A54" s="59">
        <v>33.333333333333336</v>
      </c>
      <c r="B54" s="26" t="s">
        <v>135</v>
      </c>
    </row>
    <row r="56" spans="1:2" ht="27.75" customHeight="1" x14ac:dyDescent="0.3">
      <c r="A56" s="23" t="s">
        <v>144</v>
      </c>
    </row>
    <row r="57" spans="1:2" x14ac:dyDescent="0.3">
      <c r="A57" s="121">
        <v>46235</v>
      </c>
      <c r="B57" s="26" t="s">
        <v>132</v>
      </c>
    </row>
  </sheetData>
  <sheetProtection algorithmName="SHA-512" hashValue="QkZZySzx4ZzL0mTCmBUneShDjoDxdqNWRmsYsZTmFp+crH7lDY0okL0A6dj7tMzv5ArJ0lVCl8W7BOOSy2jLlA==" saltValue="Kt2RmmpbCBysBnQJypnSf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3"/>
  <sheetViews>
    <sheetView zoomScaleNormal="100" workbookViewId="0">
      <selection activeCell="K33" sqref="K33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Januar!A14+31</f>
        <v>46419</v>
      </c>
      <c r="B14" s="156">
        <f>A14</f>
        <v>46419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46420</v>
      </c>
      <c r="B15" s="158">
        <f t="shared" ref="B15:B40" si="0">A15</f>
        <v>46420</v>
      </c>
      <c r="C15" s="41"/>
      <c r="D15" s="42"/>
      <c r="E15" s="42"/>
      <c r="F15" s="132">
        <f t="shared" ref="F15:F40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0" si="2">IF(DATEDIF($E$3,A15,"Y")&lt;18,2,1)</f>
        <v>#VALUE!</v>
      </c>
      <c r="J15" s="132">
        <f t="shared" ref="J15:J40" si="3">F15-G15</f>
        <v>0</v>
      </c>
      <c r="K15" s="46"/>
    </row>
    <row r="16" spans="1:12" ht="17.100000000000001" customHeight="1" x14ac:dyDescent="0.3">
      <c r="A16" s="157">
        <f t="shared" ref="A16:A41" si="4">A15+1</f>
        <v>46421</v>
      </c>
      <c r="B16" s="158">
        <f t="shared" si="0"/>
        <v>46421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46422</v>
      </c>
      <c r="B17" s="158">
        <f t="shared" si="0"/>
        <v>46422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46423</v>
      </c>
      <c r="B18" s="158">
        <f t="shared" si="0"/>
        <v>46423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46424</v>
      </c>
      <c r="B19" s="158">
        <f t="shared" si="0"/>
        <v>46424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46425</v>
      </c>
      <c r="B20" s="158">
        <f t="shared" si="0"/>
        <v>46425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46426</v>
      </c>
      <c r="B21" s="158">
        <f t="shared" si="0"/>
        <v>46426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46427</v>
      </c>
      <c r="B22" s="158">
        <f t="shared" si="0"/>
        <v>46427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46428</v>
      </c>
      <c r="B23" s="158">
        <f t="shared" si="0"/>
        <v>46428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46429</v>
      </c>
      <c r="B24" s="158">
        <f t="shared" si="0"/>
        <v>46429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46430</v>
      </c>
      <c r="B25" s="158">
        <f t="shared" si="0"/>
        <v>46430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46431</v>
      </c>
      <c r="B26" s="158">
        <f t="shared" si="0"/>
        <v>46431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46432</v>
      </c>
      <c r="B27" s="158">
        <f t="shared" si="0"/>
        <v>46432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46433</v>
      </c>
      <c r="B28" s="158">
        <f t="shared" si="0"/>
        <v>46433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46434</v>
      </c>
      <c r="B29" s="158">
        <f t="shared" si="0"/>
        <v>46434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46435</v>
      </c>
      <c r="B30" s="158">
        <f t="shared" si="0"/>
        <v>46435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46436</v>
      </c>
      <c r="B31" s="158">
        <f t="shared" si="0"/>
        <v>46436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46437</v>
      </c>
      <c r="B32" s="158">
        <f t="shared" si="0"/>
        <v>46437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46438</v>
      </c>
      <c r="B33" s="158">
        <f t="shared" si="0"/>
        <v>46438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46439</v>
      </c>
      <c r="B34" s="158">
        <f t="shared" si="0"/>
        <v>46439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46440</v>
      </c>
      <c r="B35" s="158">
        <f t="shared" si="0"/>
        <v>46440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46441</v>
      </c>
      <c r="B36" s="158">
        <f t="shared" si="0"/>
        <v>46441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46442</v>
      </c>
      <c r="B37" s="158">
        <f t="shared" si="0"/>
        <v>46442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46443</v>
      </c>
      <c r="B38" s="158">
        <f t="shared" si="0"/>
        <v>46443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46444</v>
      </c>
      <c r="B39" s="158">
        <f t="shared" si="0"/>
        <v>46444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46445</v>
      </c>
      <c r="B40" s="158">
        <f t="shared" si="0"/>
        <v>46445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61">
        <f t="shared" si="4"/>
        <v>46446</v>
      </c>
      <c r="B41" s="162">
        <f t="shared" ref="B41" si="5">A41</f>
        <v>46446</v>
      </c>
      <c r="C41" s="53"/>
      <c r="D41" s="54"/>
      <c r="E41" s="54"/>
      <c r="F41" s="144">
        <f t="shared" ref="F41" si="6">IF(E41="",0,E41-D41)</f>
        <v>0</v>
      </c>
      <c r="G41" s="54"/>
      <c r="H41" s="145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46" t="e">
        <f t="shared" ref="I41" si="7">IF(DATEDIF($E$3,A41,"Y")&lt;18,2,1)</f>
        <v>#VALUE!</v>
      </c>
      <c r="J41" s="144">
        <f t="shared" ref="J41" si="8">F41-G41</f>
        <v>0</v>
      </c>
      <c r="K41" s="55"/>
    </row>
    <row r="42" spans="1:11" ht="17.100000000000001" customHeight="1" thickBot="1" x14ac:dyDescent="0.35">
      <c r="A42" s="159" t="str">
        <f>IF(OR(MOD(YEAR(Listen!A57)+1,400)=0,AND(MOD(YEAR(Listen!A57)+1,4)=0,MOD(YEAR(Listen!A57)+1,100)&lt;&gt;0)),A41+1,"")</f>
        <v/>
      </c>
      <c r="B42" s="160" t="str">
        <f>IF(A42="","",A42)</f>
        <v/>
      </c>
      <c r="C42" s="43"/>
      <c r="D42" s="44"/>
      <c r="E42" s="44"/>
      <c r="F42" s="133" t="str">
        <f>IF(A42="","",IF(E42="",0,E42-D42))</f>
        <v/>
      </c>
      <c r="G42" s="44"/>
      <c r="H42" s="138"/>
      <c r="I42" s="139" t="str">
        <f>IF(A42="","",IF(DATEDIF($E$3,A42,"Y")&lt;18,2,1))</f>
        <v/>
      </c>
      <c r="J42" s="133" t="str">
        <f>IF(A42="","",F42-G42)</f>
        <v/>
      </c>
      <c r="K42" s="47"/>
    </row>
    <row r="43" spans="1:11" ht="16.2" thickBot="1" x14ac:dyDescent="0.35">
      <c r="A43" s="195" t="s">
        <v>110</v>
      </c>
      <c r="B43" s="195"/>
      <c r="C43" s="195"/>
      <c r="D43" s="195"/>
      <c r="E43" s="195"/>
      <c r="F43" s="195"/>
      <c r="G43" s="195"/>
      <c r="H43" s="279"/>
      <c r="I43" s="196"/>
      <c r="J43" s="140">
        <f>SUM(J14:J42)</f>
        <v>0</v>
      </c>
    </row>
    <row r="44" spans="1:11" ht="48" customHeight="1" thickBot="1" x14ac:dyDescent="0.35">
      <c r="A44" s="12"/>
      <c r="B44" s="12"/>
      <c r="D44" s="12"/>
      <c r="E44" s="12"/>
      <c r="F44" s="12"/>
      <c r="H44" s="129"/>
      <c r="I44" s="56"/>
    </row>
    <row r="45" spans="1:11" ht="24.75" customHeight="1" x14ac:dyDescent="0.3">
      <c r="A45" s="13" t="s">
        <v>20</v>
      </c>
      <c r="D45" s="13" t="s">
        <v>21</v>
      </c>
      <c r="G45" s="22" t="s">
        <v>23</v>
      </c>
      <c r="H45" s="147"/>
      <c r="I45" s="57"/>
      <c r="J45" s="14"/>
      <c r="K45" s="15"/>
    </row>
    <row r="46" spans="1:11" ht="25.5" customHeight="1" x14ac:dyDescent="0.3">
      <c r="A46" s="27" t="s">
        <v>22</v>
      </c>
      <c r="B46" s="27"/>
      <c r="C46" s="27"/>
      <c r="D46" s="27"/>
      <c r="E46" s="27"/>
      <c r="F46" s="27"/>
      <c r="G46" s="62"/>
      <c r="H46" s="63"/>
      <c r="I46" s="63"/>
      <c r="J46" s="17"/>
      <c r="K46" s="18"/>
    </row>
    <row r="47" spans="1:11" x14ac:dyDescent="0.3">
      <c r="A47" s="165" t="s">
        <v>25</v>
      </c>
      <c r="B47" s="166"/>
      <c r="C47" s="166"/>
      <c r="D47" s="166"/>
      <c r="E47" s="166"/>
      <c r="G47" s="16"/>
      <c r="H47" s="17"/>
      <c r="I47" s="17"/>
      <c r="J47" s="17"/>
      <c r="K47" s="18"/>
    </row>
    <row r="48" spans="1:11" x14ac:dyDescent="0.3">
      <c r="A48" s="29" t="s">
        <v>26</v>
      </c>
      <c r="B48" s="2"/>
      <c r="C48" s="2"/>
      <c r="D48" s="2"/>
      <c r="E48" s="2"/>
      <c r="G48" s="16"/>
      <c r="H48" s="17"/>
      <c r="I48" s="17"/>
      <c r="J48" s="17"/>
      <c r="K48" s="18"/>
    </row>
    <row r="49" spans="1:11" x14ac:dyDescent="0.3">
      <c r="A49" s="29" t="s">
        <v>27</v>
      </c>
      <c r="B49" s="2"/>
      <c r="C49" s="2"/>
      <c r="D49" s="2"/>
      <c r="E49" s="2"/>
      <c r="G49" s="16"/>
      <c r="H49" s="17"/>
      <c r="I49" s="17"/>
      <c r="J49" s="17"/>
      <c r="K49" s="18"/>
    </row>
    <row r="50" spans="1:11" x14ac:dyDescent="0.3">
      <c r="A50" s="165" t="s">
        <v>28</v>
      </c>
      <c r="B50" s="166"/>
      <c r="C50" s="166"/>
      <c r="D50" s="166"/>
      <c r="E50" s="166"/>
      <c r="G50" s="16"/>
      <c r="H50" s="17"/>
      <c r="I50" s="17"/>
      <c r="J50" s="17"/>
      <c r="K50" s="18"/>
    </row>
    <row r="51" spans="1:11" x14ac:dyDescent="0.3">
      <c r="A51" s="29" t="s">
        <v>29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ht="15.75" customHeight="1" x14ac:dyDescent="0.3">
      <c r="A52" s="165" t="s">
        <v>30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ht="15.75" customHeight="1" thickBot="1" x14ac:dyDescent="0.35">
      <c r="A53" s="165" t="s">
        <v>31</v>
      </c>
      <c r="B53" s="166"/>
      <c r="C53" s="166"/>
      <c r="D53" s="166"/>
      <c r="E53" s="166"/>
      <c r="G53" s="19"/>
      <c r="H53" s="20"/>
      <c r="I53" s="20"/>
      <c r="J53" s="20"/>
      <c r="K53" s="21"/>
    </row>
  </sheetData>
  <sheetProtection algorithmName="SHA-512" hashValue="VcLD5eILpD6GWGCXtpG3XpaVL28m0r3shWz30LlcWn9wILZYaR2hgMPjDaXPpnblrTcht1K+t/Mw+1GMamNdww==" saltValue="Wd7ykZWry96am2wjVAPsIw==" spinCount="100000" sheet="1" objects="1" scenarios="1"/>
  <mergeCells count="24">
    <mergeCell ref="A52:E52"/>
    <mergeCell ref="A53:E53"/>
    <mergeCell ref="A43:I43"/>
    <mergeCell ref="H12:I13"/>
    <mergeCell ref="J12:J13"/>
    <mergeCell ref="K12:K13"/>
    <mergeCell ref="A47:E47"/>
    <mergeCell ref="A50:E50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2">
    <cfRule type="expression" dxfId="17" priority="1">
      <formula>OR(WEEKDAY($A14)=1,WEEKDAY($A14)=7)</formula>
    </cfRule>
  </conditionalFormatting>
  <dataValidations count="2">
    <dataValidation type="list" errorStyle="warning" showInputMessage="1" showErrorMessage="1" error="Pausenzeiten eingeben" sqref="G14:G42" xr:uid="{00000000-0002-0000-0900-000000000000}">
      <formula1>Pausen</formula1>
    </dataValidation>
    <dataValidation type="list" errorStyle="warning" showInputMessage="1" showErrorMessage="1" error="Bitte wählen Sie ein Zeichen aus." sqref="C14:C42" xr:uid="{00000000-0002-0000-09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8F5F83-DA17-4BC0-BA54-1473FA52D6AF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G14:G42</xm:sqref>
        </x14:conditionalFormatting>
        <x14:conditionalFormatting xmlns:xm="http://schemas.microsoft.com/office/excel/2006/main">
          <x14:cfRule type="expression" priority="2" id="{39A0BFAF-3E29-4D55-A976-6102F18CD1C1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55"/>
  <sheetViews>
    <sheetView topLeftCell="A19" zoomScaleNormal="100" workbookViewId="0">
      <selection activeCell="K40" sqref="K40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IF(Februar!A42="",Februar!A14+28,Februar!A14+29)</f>
        <v>46447</v>
      </c>
      <c r="B14" s="156">
        <f>A14</f>
        <v>46447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46448</v>
      </c>
      <c r="B15" s="158">
        <f t="shared" ref="B15:B41" si="0">A15</f>
        <v>46448</v>
      </c>
      <c r="C15" s="41"/>
      <c r="D15" s="42"/>
      <c r="E15" s="42"/>
      <c r="F15" s="132">
        <f t="shared" ref="F15:F41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1" si="2">IF(DATEDIF($E$3,A15,"Y")&lt;18,2,1)</f>
        <v>#VALUE!</v>
      </c>
      <c r="J15" s="132">
        <f t="shared" ref="J15:J41" si="3">F15-G15</f>
        <v>0</v>
      </c>
      <c r="K15" s="46"/>
    </row>
    <row r="16" spans="1:12" ht="17.100000000000001" customHeight="1" x14ac:dyDescent="0.3">
      <c r="A16" s="157">
        <f t="shared" ref="A16:A41" si="4">A15+1</f>
        <v>46449</v>
      </c>
      <c r="B16" s="158">
        <f t="shared" si="0"/>
        <v>46449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46450</v>
      </c>
      <c r="B17" s="158">
        <f t="shared" si="0"/>
        <v>46450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46451</v>
      </c>
      <c r="B18" s="158">
        <f t="shared" si="0"/>
        <v>46451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46452</v>
      </c>
      <c r="B19" s="158">
        <f t="shared" si="0"/>
        <v>46452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46453</v>
      </c>
      <c r="B20" s="158">
        <f t="shared" si="0"/>
        <v>46453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46454</v>
      </c>
      <c r="B21" s="158">
        <f t="shared" si="0"/>
        <v>46454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46455</v>
      </c>
      <c r="B22" s="158">
        <f t="shared" si="0"/>
        <v>46455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46456</v>
      </c>
      <c r="B23" s="158">
        <f t="shared" si="0"/>
        <v>46456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46457</v>
      </c>
      <c r="B24" s="158">
        <f t="shared" si="0"/>
        <v>46457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46458</v>
      </c>
      <c r="B25" s="158">
        <f t="shared" si="0"/>
        <v>46458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46459</v>
      </c>
      <c r="B26" s="158">
        <f t="shared" si="0"/>
        <v>46459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46460</v>
      </c>
      <c r="B27" s="158">
        <f t="shared" si="0"/>
        <v>46460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46461</v>
      </c>
      <c r="B28" s="158">
        <f t="shared" si="0"/>
        <v>46461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46462</v>
      </c>
      <c r="B29" s="158">
        <f t="shared" si="0"/>
        <v>46462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46463</v>
      </c>
      <c r="B30" s="158">
        <f t="shared" si="0"/>
        <v>46463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46464</v>
      </c>
      <c r="B31" s="158">
        <f t="shared" si="0"/>
        <v>46464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46465</v>
      </c>
      <c r="B32" s="158">
        <f t="shared" si="0"/>
        <v>46465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46466</v>
      </c>
      <c r="B33" s="158">
        <f t="shared" si="0"/>
        <v>46466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46467</v>
      </c>
      <c r="B34" s="158">
        <f t="shared" si="0"/>
        <v>46467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46468</v>
      </c>
      <c r="B35" s="158">
        <f t="shared" si="0"/>
        <v>46468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46469</v>
      </c>
      <c r="B36" s="158">
        <f t="shared" si="0"/>
        <v>46469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46470</v>
      </c>
      <c r="B37" s="158">
        <f t="shared" si="0"/>
        <v>46470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46471</v>
      </c>
      <c r="B38" s="158">
        <f t="shared" si="0"/>
        <v>46471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46472</v>
      </c>
      <c r="B39" s="158">
        <f t="shared" si="0"/>
        <v>46472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46473</v>
      </c>
      <c r="B40" s="158">
        <f t="shared" si="0"/>
        <v>46473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46474</v>
      </c>
      <c r="B41" s="158">
        <f t="shared" si="0"/>
        <v>46474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ref="A42:A44" si="5">A41+1</f>
        <v>46475</v>
      </c>
      <c r="B42" s="158">
        <f t="shared" ref="B42:B44" si="6">A42</f>
        <v>46475</v>
      </c>
      <c r="C42" s="41"/>
      <c r="D42" s="42"/>
      <c r="E42" s="42"/>
      <c r="F42" s="132">
        <f t="shared" ref="F42:F44" si="7">IF(E42="",0,E42-D42)</f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ref="I42:I44" si="8">IF(DATEDIF($E$3,A42,"Y")&lt;18,2,1)</f>
        <v>#VALUE!</v>
      </c>
      <c r="J42" s="132">
        <f t="shared" ref="J42:J44" si="9">F42-G42</f>
        <v>0</v>
      </c>
      <c r="K42" s="46"/>
    </row>
    <row r="43" spans="1:11" ht="17.100000000000001" customHeight="1" x14ac:dyDescent="0.3">
      <c r="A43" s="157">
        <f t="shared" si="5"/>
        <v>46476</v>
      </c>
      <c r="B43" s="158">
        <f t="shared" si="6"/>
        <v>46476</v>
      </c>
      <c r="C43" s="41"/>
      <c r="D43" s="42"/>
      <c r="E43" s="42"/>
      <c r="F43" s="132">
        <f t="shared" si="7"/>
        <v>0</v>
      </c>
      <c r="G43" s="42"/>
      <c r="H43" s="136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7" t="e">
        <f t="shared" si="8"/>
        <v>#VALUE!</v>
      </c>
      <c r="J43" s="132">
        <f t="shared" si="9"/>
        <v>0</v>
      </c>
      <c r="K43" s="46"/>
    </row>
    <row r="44" spans="1:11" ht="17.100000000000001" customHeight="1" thickBot="1" x14ac:dyDescent="0.35">
      <c r="A44" s="159">
        <f t="shared" si="5"/>
        <v>46477</v>
      </c>
      <c r="B44" s="160">
        <f t="shared" si="6"/>
        <v>46477</v>
      </c>
      <c r="C44" s="43"/>
      <c r="D44" s="44"/>
      <c r="E44" s="44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109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pKTfWT/0wJ17AX41xvihgGzHjdUZW7zhKVpoOH3JG9JSCWUO9QyikmKyaCJgNSFF3tRBPRJILTuPb+3yQ4X9Sg==" saltValue="rVcS4CLODRgzg7xU7ooCpw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14" priority="1">
      <formula>OR(WEEKDAY($A14)=1,WEEKDAY($A14)=7)</formula>
    </cfRule>
  </conditionalFormatting>
  <dataValidations disablePrompts="1" count="2">
    <dataValidation type="list" errorStyle="warning" showInputMessage="1" showErrorMessage="1" error="Bitte wählen Sie ein Zeichen aus." sqref="C14:C44" xr:uid="{00000000-0002-0000-0A00-000000000000}">
      <formula1>Zeichen</formula1>
    </dataValidation>
    <dataValidation type="list" errorStyle="warning" showInputMessage="1" showErrorMessage="1" error="Pausenzeiten eingeben" sqref="G14:G44" xr:uid="{00000000-0002-0000-0A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309F0B-3978-4333-9073-D1AEA40A9CAC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327A2B96-A991-4999-9279-C06EC8F80767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54"/>
  <sheetViews>
    <sheetView topLeftCell="A12" zoomScaleNormal="100" workbookViewId="0">
      <selection activeCell="A14" sqref="A14:K43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März!A14+31</f>
        <v>46478</v>
      </c>
      <c r="B14" s="156">
        <f>A14</f>
        <v>46478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46479</v>
      </c>
      <c r="B15" s="158">
        <f t="shared" ref="B15:B43" si="0">A15</f>
        <v>46479</v>
      </c>
      <c r="C15" s="41"/>
      <c r="D15" s="42"/>
      <c r="E15" s="42"/>
      <c r="F15" s="132">
        <f t="shared" ref="F15:F43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3" si="2">IF(DATEDIF($E$3,A15,"Y")&lt;18,2,1)</f>
        <v>#VALUE!</v>
      </c>
      <c r="J15" s="132">
        <f t="shared" ref="J15:J43" si="3">F15-G15</f>
        <v>0</v>
      </c>
      <c r="K15" s="46"/>
    </row>
    <row r="16" spans="1:12" ht="17.100000000000001" customHeight="1" x14ac:dyDescent="0.3">
      <c r="A16" s="157">
        <f t="shared" ref="A16:A43" si="4">A15+1</f>
        <v>46480</v>
      </c>
      <c r="B16" s="158">
        <f t="shared" si="0"/>
        <v>46480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46481</v>
      </c>
      <c r="B17" s="158">
        <f t="shared" si="0"/>
        <v>46481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46482</v>
      </c>
      <c r="B18" s="158">
        <f t="shared" si="0"/>
        <v>46482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46483</v>
      </c>
      <c r="B19" s="158">
        <f t="shared" si="0"/>
        <v>46483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46484</v>
      </c>
      <c r="B20" s="158">
        <f t="shared" si="0"/>
        <v>46484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46485</v>
      </c>
      <c r="B21" s="158">
        <f t="shared" si="0"/>
        <v>46485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46486</v>
      </c>
      <c r="B22" s="158">
        <f t="shared" si="0"/>
        <v>46486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46487</v>
      </c>
      <c r="B23" s="158">
        <f t="shared" si="0"/>
        <v>46487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46488</v>
      </c>
      <c r="B24" s="158">
        <f t="shared" si="0"/>
        <v>46488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46489</v>
      </c>
      <c r="B25" s="158">
        <f t="shared" si="0"/>
        <v>46489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46490</v>
      </c>
      <c r="B26" s="158">
        <f t="shared" si="0"/>
        <v>46490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46491</v>
      </c>
      <c r="B27" s="158">
        <f t="shared" si="0"/>
        <v>46491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46492</v>
      </c>
      <c r="B28" s="158">
        <f t="shared" si="0"/>
        <v>46492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46493</v>
      </c>
      <c r="B29" s="158">
        <f t="shared" si="0"/>
        <v>46493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46494</v>
      </c>
      <c r="B30" s="158">
        <f t="shared" si="0"/>
        <v>46494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46495</v>
      </c>
      <c r="B31" s="158">
        <f t="shared" si="0"/>
        <v>46495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46496</v>
      </c>
      <c r="B32" s="158">
        <f t="shared" si="0"/>
        <v>46496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46497</v>
      </c>
      <c r="B33" s="158">
        <f t="shared" si="0"/>
        <v>46497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46498</v>
      </c>
      <c r="B34" s="158">
        <f t="shared" si="0"/>
        <v>46498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46499</v>
      </c>
      <c r="B35" s="158">
        <f t="shared" si="0"/>
        <v>46499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46500</v>
      </c>
      <c r="B36" s="158">
        <f t="shared" si="0"/>
        <v>46500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46501</v>
      </c>
      <c r="B37" s="158">
        <f t="shared" si="0"/>
        <v>46501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46502</v>
      </c>
      <c r="B38" s="158">
        <f t="shared" si="0"/>
        <v>46502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46503</v>
      </c>
      <c r="B39" s="158">
        <f t="shared" si="0"/>
        <v>46503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46504</v>
      </c>
      <c r="B40" s="158">
        <f t="shared" si="0"/>
        <v>46504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46505</v>
      </c>
      <c r="B41" s="158">
        <f t="shared" si="0"/>
        <v>46505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46506</v>
      </c>
      <c r="B42" s="158">
        <f t="shared" si="0"/>
        <v>46506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thickBot="1" x14ac:dyDescent="0.35">
      <c r="A43" s="159">
        <f t="shared" si="4"/>
        <v>46507</v>
      </c>
      <c r="B43" s="160">
        <f t="shared" si="0"/>
        <v>46507</v>
      </c>
      <c r="C43" s="43"/>
      <c r="D43" s="44"/>
      <c r="E43" s="44"/>
      <c r="F43" s="133">
        <f t="shared" si="1"/>
        <v>0</v>
      </c>
      <c r="G43" s="44"/>
      <c r="H43" s="138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9" t="e">
        <f t="shared" si="2"/>
        <v>#VALUE!</v>
      </c>
      <c r="J43" s="133">
        <f t="shared" si="3"/>
        <v>0</v>
      </c>
      <c r="K43" s="47"/>
    </row>
    <row r="44" spans="1:11" ht="16.2" thickBot="1" x14ac:dyDescent="0.35">
      <c r="A44" s="195" t="s">
        <v>108</v>
      </c>
      <c r="B44" s="195"/>
      <c r="C44" s="195"/>
      <c r="D44" s="195"/>
      <c r="E44" s="195"/>
      <c r="F44" s="195"/>
      <c r="G44" s="195"/>
      <c r="H44" s="279"/>
      <c r="I44" s="196"/>
      <c r="J44" s="140">
        <f>SUM(J14:J43)</f>
        <v>0</v>
      </c>
    </row>
    <row r="45" spans="1:11" ht="48" customHeight="1" thickBot="1" x14ac:dyDescent="0.35">
      <c r="A45" s="12"/>
      <c r="B45" s="12"/>
      <c r="D45" s="12"/>
      <c r="E45" s="12"/>
      <c r="F45" s="12"/>
    </row>
    <row r="46" spans="1:11" ht="24.75" customHeight="1" x14ac:dyDescent="0.3">
      <c r="A46" s="13" t="s">
        <v>20</v>
      </c>
      <c r="D46" s="13" t="s">
        <v>21</v>
      </c>
      <c r="G46" s="22" t="s">
        <v>23</v>
      </c>
      <c r="H46" s="24"/>
      <c r="I46" s="24"/>
      <c r="J46" s="14"/>
      <c r="K46" s="15"/>
    </row>
    <row r="47" spans="1:11" ht="25.5" customHeight="1" x14ac:dyDescent="0.3">
      <c r="A47" s="27" t="s">
        <v>22</v>
      </c>
      <c r="B47" s="28"/>
      <c r="C47" s="28"/>
      <c r="D47" s="28"/>
      <c r="E47" s="28"/>
      <c r="G47" s="16"/>
      <c r="H47" s="17"/>
      <c r="I47" s="17"/>
      <c r="J47" s="17"/>
      <c r="K47" s="18"/>
    </row>
    <row r="48" spans="1:11" x14ac:dyDescent="0.3">
      <c r="A48" s="165" t="s">
        <v>25</v>
      </c>
      <c r="B48" s="166"/>
      <c r="C48" s="166"/>
      <c r="D48" s="166"/>
      <c r="E48" s="166"/>
      <c r="G48" s="16"/>
      <c r="H48" s="17"/>
      <c r="I48" s="17"/>
      <c r="J48" s="17"/>
      <c r="K48" s="18"/>
    </row>
    <row r="49" spans="1:11" x14ac:dyDescent="0.3">
      <c r="A49" s="29" t="s">
        <v>26</v>
      </c>
      <c r="B49" s="2"/>
      <c r="C49" s="2"/>
      <c r="D49" s="2"/>
      <c r="E49" s="2"/>
      <c r="G49" s="16"/>
      <c r="H49" s="17"/>
      <c r="I49" s="17"/>
      <c r="J49" s="17"/>
      <c r="K49" s="18"/>
    </row>
    <row r="50" spans="1:11" x14ac:dyDescent="0.3">
      <c r="A50" s="29" t="s">
        <v>27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165" t="s">
        <v>28</v>
      </c>
      <c r="B51" s="166"/>
      <c r="C51" s="166"/>
      <c r="D51" s="166"/>
      <c r="E51" s="166"/>
      <c r="G51" s="16"/>
      <c r="H51" s="17"/>
      <c r="I51" s="17"/>
      <c r="J51" s="17"/>
      <c r="K51" s="18"/>
    </row>
    <row r="52" spans="1:11" x14ac:dyDescent="0.3">
      <c r="A52" s="29" t="s">
        <v>29</v>
      </c>
      <c r="B52" s="2"/>
      <c r="C52" s="2"/>
      <c r="D52" s="2"/>
      <c r="E52" s="2"/>
      <c r="G52" s="16"/>
      <c r="H52" s="17"/>
      <c r="I52" s="17"/>
      <c r="J52" s="17"/>
      <c r="K52" s="18"/>
    </row>
    <row r="53" spans="1:11" ht="15.75" customHeight="1" x14ac:dyDescent="0.3">
      <c r="A53" s="165" t="s">
        <v>30</v>
      </c>
      <c r="B53" s="166"/>
      <c r="C53" s="166"/>
      <c r="D53" s="166"/>
      <c r="E53" s="166"/>
      <c r="G53" s="16"/>
      <c r="H53" s="17"/>
      <c r="I53" s="17"/>
      <c r="J53" s="17"/>
      <c r="K53" s="18"/>
    </row>
    <row r="54" spans="1:11" ht="15.75" customHeight="1" thickBot="1" x14ac:dyDescent="0.35">
      <c r="A54" s="165" t="s">
        <v>31</v>
      </c>
      <c r="B54" s="166"/>
      <c r="C54" s="166"/>
      <c r="D54" s="166"/>
      <c r="E54" s="166"/>
      <c r="G54" s="19"/>
      <c r="H54" s="20"/>
      <c r="I54" s="20"/>
      <c r="J54" s="20"/>
      <c r="K54" s="21"/>
    </row>
  </sheetData>
  <sheetProtection algorithmName="SHA-512" hashValue="35vC0abeETOOVDOoelLnihslmWLssrsHfq66DqBgBt76lvJA3JdX7Kh3s/Tx/5Mhm93c8X+MgF2mHN67HfhTSA==" saltValue="moxcV+hlUOEqgZAYaYJlZg==" spinCount="100000" sheet="1" objects="1" scenarios="1"/>
  <mergeCells count="24">
    <mergeCell ref="A53:E53"/>
    <mergeCell ref="A54:E54"/>
    <mergeCell ref="A44:I44"/>
    <mergeCell ref="H12:I13"/>
    <mergeCell ref="J12:J13"/>
    <mergeCell ref="K12:K13"/>
    <mergeCell ref="A48:E48"/>
    <mergeCell ref="A51:E51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3">
    <cfRule type="expression" dxfId="11" priority="1">
      <formula>OR(WEEKDAY($A14)=1,WEEKDAY($A14)=7)</formula>
    </cfRule>
  </conditionalFormatting>
  <dataValidations disablePrompts="1" count="2">
    <dataValidation type="list" errorStyle="warning" showInputMessage="1" showErrorMessage="1" error="Pausenzeiten eingeben" sqref="G14:G43" xr:uid="{00000000-0002-0000-0B00-000000000000}">
      <formula1>Pausen</formula1>
    </dataValidation>
    <dataValidation type="list" errorStyle="warning" showInputMessage="1" showErrorMessage="1" error="Bitte wählen Sie ein Zeichen aus." sqref="C14:C43" xr:uid="{00000000-0002-0000-0B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95A9DF8-3860-4707-A737-21347BCBAE59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G14:G43</xm:sqref>
        </x14:conditionalFormatting>
        <x14:conditionalFormatting xmlns:xm="http://schemas.microsoft.com/office/excel/2006/main">
          <x14:cfRule type="expression" priority="2" id="{FEA0E6B7-6F0C-4DB2-9875-27B9FF66F655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55"/>
  <sheetViews>
    <sheetView topLeftCell="A11" zoomScaleNormal="100" workbookViewId="0">
      <selection activeCell="A14" sqref="A14:K44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100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April!A14+30</f>
        <v>46508</v>
      </c>
      <c r="B14" s="156">
        <f>A14</f>
        <v>46508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46509</v>
      </c>
      <c r="B15" s="158">
        <f t="shared" ref="B15:B41" si="0">A15</f>
        <v>46509</v>
      </c>
      <c r="C15" s="41"/>
      <c r="D15" s="42"/>
      <c r="E15" s="42"/>
      <c r="F15" s="132">
        <f t="shared" ref="F15:F41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1" si="2">IF(DATEDIF($E$3,A15,"Y")&lt;18,2,1)</f>
        <v>#VALUE!</v>
      </c>
      <c r="J15" s="132">
        <f t="shared" ref="J15:J41" si="3">F15-G15</f>
        <v>0</v>
      </c>
      <c r="K15" s="46"/>
    </row>
    <row r="16" spans="1:12" ht="17.100000000000001" customHeight="1" x14ac:dyDescent="0.3">
      <c r="A16" s="157">
        <f t="shared" ref="A16:A41" si="4">A15+1</f>
        <v>46510</v>
      </c>
      <c r="B16" s="158">
        <f t="shared" si="0"/>
        <v>46510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46511</v>
      </c>
      <c r="B17" s="158">
        <f t="shared" si="0"/>
        <v>46511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46512</v>
      </c>
      <c r="B18" s="158">
        <f t="shared" si="0"/>
        <v>46512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46513</v>
      </c>
      <c r="B19" s="158">
        <f t="shared" si="0"/>
        <v>46513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46514</v>
      </c>
      <c r="B20" s="158">
        <f t="shared" si="0"/>
        <v>46514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46515</v>
      </c>
      <c r="B21" s="158">
        <f t="shared" si="0"/>
        <v>46515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46516</v>
      </c>
      <c r="B22" s="158">
        <f t="shared" si="0"/>
        <v>46516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46517</v>
      </c>
      <c r="B23" s="158">
        <f t="shared" si="0"/>
        <v>46517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46518</v>
      </c>
      <c r="B24" s="158">
        <f t="shared" si="0"/>
        <v>46518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46519</v>
      </c>
      <c r="B25" s="158">
        <f t="shared" si="0"/>
        <v>46519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46520</v>
      </c>
      <c r="B26" s="158">
        <f t="shared" si="0"/>
        <v>46520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46521</v>
      </c>
      <c r="B27" s="158">
        <f t="shared" si="0"/>
        <v>46521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46522</v>
      </c>
      <c r="B28" s="158">
        <f t="shared" si="0"/>
        <v>46522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46523</v>
      </c>
      <c r="B29" s="158">
        <f t="shared" si="0"/>
        <v>46523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46524</v>
      </c>
      <c r="B30" s="158">
        <f t="shared" si="0"/>
        <v>46524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46525</v>
      </c>
      <c r="B31" s="158">
        <f t="shared" si="0"/>
        <v>46525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46526</v>
      </c>
      <c r="B32" s="158">
        <f t="shared" si="0"/>
        <v>46526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46527</v>
      </c>
      <c r="B33" s="158">
        <f t="shared" si="0"/>
        <v>46527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46528</v>
      </c>
      <c r="B34" s="158">
        <f t="shared" si="0"/>
        <v>46528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46529</v>
      </c>
      <c r="B35" s="158">
        <f t="shared" si="0"/>
        <v>46529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46530</v>
      </c>
      <c r="B36" s="158">
        <f t="shared" si="0"/>
        <v>46530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46531</v>
      </c>
      <c r="B37" s="158">
        <f t="shared" si="0"/>
        <v>46531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46532</v>
      </c>
      <c r="B38" s="158">
        <f t="shared" si="0"/>
        <v>46532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46533</v>
      </c>
      <c r="B39" s="158">
        <f t="shared" si="0"/>
        <v>46533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46534</v>
      </c>
      <c r="B40" s="158">
        <f t="shared" si="0"/>
        <v>46534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46535</v>
      </c>
      <c r="B41" s="158">
        <f t="shared" si="0"/>
        <v>46535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ref="A42:A44" si="5">A41+1</f>
        <v>46536</v>
      </c>
      <c r="B42" s="158">
        <f t="shared" ref="B42:B44" si="6">A42</f>
        <v>46536</v>
      </c>
      <c r="C42" s="41"/>
      <c r="D42" s="42"/>
      <c r="E42" s="42"/>
      <c r="F42" s="132">
        <f t="shared" ref="F42:F44" si="7">IF(E42="",0,E42-D42)</f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ref="I42:I44" si="8">IF(DATEDIF($E$3,A42,"Y")&lt;18,2,1)</f>
        <v>#VALUE!</v>
      </c>
      <c r="J42" s="132">
        <f t="shared" ref="J42:J44" si="9">F42-G42</f>
        <v>0</v>
      </c>
      <c r="K42" s="46"/>
    </row>
    <row r="43" spans="1:11" ht="17.100000000000001" customHeight="1" x14ac:dyDescent="0.3">
      <c r="A43" s="157">
        <f t="shared" si="5"/>
        <v>46537</v>
      </c>
      <c r="B43" s="158">
        <f t="shared" si="6"/>
        <v>46537</v>
      </c>
      <c r="C43" s="41"/>
      <c r="D43" s="42"/>
      <c r="E43" s="42"/>
      <c r="F43" s="132">
        <f t="shared" si="7"/>
        <v>0</v>
      </c>
      <c r="G43" s="42"/>
      <c r="H43" s="136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7" t="e">
        <f t="shared" si="8"/>
        <v>#VALUE!</v>
      </c>
      <c r="J43" s="132">
        <f t="shared" si="9"/>
        <v>0</v>
      </c>
      <c r="K43" s="46"/>
    </row>
    <row r="44" spans="1:11" ht="17.100000000000001" customHeight="1" thickBot="1" x14ac:dyDescent="0.35">
      <c r="A44" s="159">
        <f t="shared" si="5"/>
        <v>46538</v>
      </c>
      <c r="B44" s="160">
        <f t="shared" si="6"/>
        <v>46538</v>
      </c>
      <c r="C44" s="43"/>
      <c r="D44" s="44"/>
      <c r="E44" s="44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107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l44gHx5UMZnWI9N021zdAFnjqFtP8tpbbNp7HCLt5pCYrg9JdsUU3yre2sHjBIuokY+ASDdRCxWgMpNtO2w6Uw==" saltValue="nICesxajbpmkA2hKDbOMDg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8" priority="1">
      <formula>OR(WEEKDAY($A14)=1,WEEKDAY($A14)=7)</formula>
    </cfRule>
  </conditionalFormatting>
  <dataValidations count="2">
    <dataValidation type="list" errorStyle="warning" showInputMessage="1" showErrorMessage="1" error="Bitte wählen Sie ein Zeichen aus." sqref="C14:C44" xr:uid="{00000000-0002-0000-0C00-000000000000}">
      <formula1>Zeichen</formula1>
    </dataValidation>
    <dataValidation type="list" errorStyle="warning" showInputMessage="1" showErrorMessage="1" error="Pausenzeiten eingeben" sqref="G14:G44" xr:uid="{00000000-0002-0000-0C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F0BDB8B-15BD-4865-AB8D-534FF9AC0DED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E73A58BD-85B6-4AB6-B285-8560BAE5ECE0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54"/>
  <sheetViews>
    <sheetView topLeftCell="A13" zoomScaleNormal="100" workbookViewId="0">
      <selection activeCell="N45" sqref="N45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101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Mai!A14+31</f>
        <v>46539</v>
      </c>
      <c r="B14" s="156">
        <f>A14</f>
        <v>46539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46540</v>
      </c>
      <c r="B15" s="158">
        <f t="shared" ref="B15:B43" si="0">A15</f>
        <v>46540</v>
      </c>
      <c r="C15" s="41"/>
      <c r="D15" s="42"/>
      <c r="E15" s="42"/>
      <c r="F15" s="132">
        <f t="shared" ref="F15:F43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3" si="2">IF(DATEDIF($E$3,A15,"Y")&lt;18,2,1)</f>
        <v>#VALUE!</v>
      </c>
      <c r="J15" s="132">
        <f t="shared" ref="J15:J43" si="3">F15-G15</f>
        <v>0</v>
      </c>
      <c r="K15" s="46"/>
    </row>
    <row r="16" spans="1:12" ht="17.100000000000001" customHeight="1" x14ac:dyDescent="0.3">
      <c r="A16" s="157">
        <f t="shared" ref="A16:A43" si="4">A15+1</f>
        <v>46541</v>
      </c>
      <c r="B16" s="158">
        <f t="shared" si="0"/>
        <v>46541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46542</v>
      </c>
      <c r="B17" s="158">
        <f t="shared" si="0"/>
        <v>46542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46543</v>
      </c>
      <c r="B18" s="158">
        <f t="shared" si="0"/>
        <v>46543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46544</v>
      </c>
      <c r="B19" s="158">
        <f t="shared" si="0"/>
        <v>46544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46545</v>
      </c>
      <c r="B20" s="158">
        <f t="shared" si="0"/>
        <v>46545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46546</v>
      </c>
      <c r="B21" s="158">
        <f t="shared" si="0"/>
        <v>46546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46547</v>
      </c>
      <c r="B22" s="158">
        <f t="shared" si="0"/>
        <v>46547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46548</v>
      </c>
      <c r="B23" s="158">
        <f t="shared" si="0"/>
        <v>46548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46549</v>
      </c>
      <c r="B24" s="158">
        <f t="shared" si="0"/>
        <v>46549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46550</v>
      </c>
      <c r="B25" s="158">
        <f t="shared" si="0"/>
        <v>46550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46551</v>
      </c>
      <c r="B26" s="158">
        <f t="shared" si="0"/>
        <v>46551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46552</v>
      </c>
      <c r="B27" s="158">
        <f t="shared" si="0"/>
        <v>46552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46553</v>
      </c>
      <c r="B28" s="158">
        <f t="shared" si="0"/>
        <v>46553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46554</v>
      </c>
      <c r="B29" s="158">
        <f t="shared" si="0"/>
        <v>46554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46555</v>
      </c>
      <c r="B30" s="158">
        <f t="shared" si="0"/>
        <v>46555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46556</v>
      </c>
      <c r="B31" s="158">
        <f t="shared" si="0"/>
        <v>46556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46557</v>
      </c>
      <c r="B32" s="158">
        <f t="shared" si="0"/>
        <v>46557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46558</v>
      </c>
      <c r="B33" s="158">
        <f t="shared" si="0"/>
        <v>46558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46559</v>
      </c>
      <c r="B34" s="158">
        <f t="shared" si="0"/>
        <v>46559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46560</v>
      </c>
      <c r="B35" s="158">
        <f t="shared" si="0"/>
        <v>46560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46561</v>
      </c>
      <c r="B36" s="158">
        <f t="shared" si="0"/>
        <v>46561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46562</v>
      </c>
      <c r="B37" s="158">
        <f t="shared" si="0"/>
        <v>46562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46563</v>
      </c>
      <c r="B38" s="158">
        <f t="shared" si="0"/>
        <v>46563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46564</v>
      </c>
      <c r="B39" s="158">
        <f t="shared" si="0"/>
        <v>46564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46565</v>
      </c>
      <c r="B40" s="158">
        <f t="shared" si="0"/>
        <v>46565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46566</v>
      </c>
      <c r="B41" s="158">
        <f t="shared" si="0"/>
        <v>46566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46567</v>
      </c>
      <c r="B42" s="158">
        <f t="shared" si="0"/>
        <v>46567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thickBot="1" x14ac:dyDescent="0.35">
      <c r="A43" s="159">
        <f t="shared" si="4"/>
        <v>46568</v>
      </c>
      <c r="B43" s="160">
        <f t="shared" si="0"/>
        <v>46568</v>
      </c>
      <c r="C43" s="43"/>
      <c r="D43" s="44"/>
      <c r="E43" s="44"/>
      <c r="F43" s="133">
        <f t="shared" si="1"/>
        <v>0</v>
      </c>
      <c r="G43" s="44"/>
      <c r="H43" s="138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9" t="e">
        <f t="shared" si="2"/>
        <v>#VALUE!</v>
      </c>
      <c r="J43" s="133">
        <f t="shared" si="3"/>
        <v>0</v>
      </c>
      <c r="K43" s="47"/>
    </row>
    <row r="44" spans="1:11" ht="16.2" thickBot="1" x14ac:dyDescent="0.35">
      <c r="A44" s="195" t="s">
        <v>106</v>
      </c>
      <c r="B44" s="195"/>
      <c r="C44" s="195"/>
      <c r="D44" s="195"/>
      <c r="E44" s="195"/>
      <c r="F44" s="195"/>
      <c r="G44" s="195"/>
      <c r="H44" s="279"/>
      <c r="I44" s="196"/>
      <c r="J44" s="140">
        <f>SUM(J14:J43)</f>
        <v>0</v>
      </c>
    </row>
    <row r="45" spans="1:11" ht="48" customHeight="1" thickBot="1" x14ac:dyDescent="0.35">
      <c r="A45" s="12"/>
      <c r="B45" s="12"/>
      <c r="D45" s="12"/>
      <c r="E45" s="12"/>
      <c r="F45" s="12"/>
    </row>
    <row r="46" spans="1:11" ht="24.75" customHeight="1" x14ac:dyDescent="0.3">
      <c r="A46" s="13" t="s">
        <v>20</v>
      </c>
      <c r="D46" s="13" t="s">
        <v>21</v>
      </c>
      <c r="G46" s="22" t="s">
        <v>23</v>
      </c>
      <c r="H46" s="24"/>
      <c r="I46" s="24"/>
      <c r="J46" s="14"/>
      <c r="K46" s="15"/>
    </row>
    <row r="47" spans="1:11" ht="25.5" customHeight="1" x14ac:dyDescent="0.3">
      <c r="A47" s="27" t="s">
        <v>22</v>
      </c>
      <c r="B47" s="28"/>
      <c r="C47" s="28"/>
      <c r="D47" s="28"/>
      <c r="E47" s="28"/>
      <c r="G47" s="16"/>
      <c r="H47" s="17"/>
      <c r="I47" s="17"/>
      <c r="J47" s="17"/>
      <c r="K47" s="18"/>
    </row>
    <row r="48" spans="1:11" x14ac:dyDescent="0.3">
      <c r="A48" s="165" t="s">
        <v>25</v>
      </c>
      <c r="B48" s="166"/>
      <c r="C48" s="166"/>
      <c r="D48" s="166"/>
      <c r="E48" s="166"/>
      <c r="G48" s="16"/>
      <c r="H48" s="17"/>
      <c r="I48" s="17"/>
      <c r="J48" s="17"/>
      <c r="K48" s="18"/>
    </row>
    <row r="49" spans="1:11" x14ac:dyDescent="0.3">
      <c r="A49" s="29" t="s">
        <v>26</v>
      </c>
      <c r="B49" s="2"/>
      <c r="C49" s="2"/>
      <c r="D49" s="2"/>
      <c r="E49" s="2"/>
      <c r="G49" s="16"/>
      <c r="H49" s="17"/>
      <c r="I49" s="17"/>
      <c r="J49" s="17"/>
      <c r="K49" s="18"/>
    </row>
    <row r="50" spans="1:11" x14ac:dyDescent="0.3">
      <c r="A50" s="29" t="s">
        <v>27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165" t="s">
        <v>28</v>
      </c>
      <c r="B51" s="166"/>
      <c r="C51" s="166"/>
      <c r="D51" s="166"/>
      <c r="E51" s="166"/>
      <c r="G51" s="16"/>
      <c r="H51" s="17"/>
      <c r="I51" s="17"/>
      <c r="J51" s="17"/>
      <c r="K51" s="18"/>
    </row>
    <row r="52" spans="1:11" x14ac:dyDescent="0.3">
      <c r="A52" s="29" t="s">
        <v>29</v>
      </c>
      <c r="B52" s="2"/>
      <c r="C52" s="2"/>
      <c r="D52" s="2"/>
      <c r="E52" s="2"/>
      <c r="G52" s="16"/>
      <c r="H52" s="17"/>
      <c r="I52" s="17"/>
      <c r="J52" s="17"/>
      <c r="K52" s="18"/>
    </row>
    <row r="53" spans="1:11" ht="15.75" customHeight="1" x14ac:dyDescent="0.3">
      <c r="A53" s="165" t="s">
        <v>30</v>
      </c>
      <c r="B53" s="166"/>
      <c r="C53" s="166"/>
      <c r="D53" s="166"/>
      <c r="E53" s="166"/>
      <c r="G53" s="16"/>
      <c r="H53" s="17"/>
      <c r="I53" s="17"/>
      <c r="J53" s="17"/>
      <c r="K53" s="18"/>
    </row>
    <row r="54" spans="1:11" ht="15.75" customHeight="1" thickBot="1" x14ac:dyDescent="0.35">
      <c r="A54" s="165" t="s">
        <v>31</v>
      </c>
      <c r="B54" s="166"/>
      <c r="C54" s="166"/>
      <c r="D54" s="166"/>
      <c r="E54" s="166"/>
      <c r="G54" s="19"/>
      <c r="H54" s="20"/>
      <c r="I54" s="20"/>
      <c r="J54" s="20"/>
      <c r="K54" s="21"/>
    </row>
  </sheetData>
  <sheetProtection algorithmName="SHA-512" hashValue="PvrYL6pZovM6nplgJywEjdZNq89ivqAXoBLwJtTxRn/rBpHxolY4ogCr/l3AWN2FF9xRSBblBnRiv3rlSPabcg==" saltValue="AfXJA7obDw6TLHJNibyCig==" spinCount="100000" sheet="1" objects="1" scenarios="1"/>
  <mergeCells count="24">
    <mergeCell ref="A53:E53"/>
    <mergeCell ref="A54:E54"/>
    <mergeCell ref="A44:I44"/>
    <mergeCell ref="H12:I13"/>
    <mergeCell ref="J12:J13"/>
    <mergeCell ref="K12:K13"/>
    <mergeCell ref="A48:E48"/>
    <mergeCell ref="A51:E51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3">
    <cfRule type="expression" dxfId="5" priority="1">
      <formula>OR(WEEKDAY($A14)=1,WEEKDAY($A14)=7)</formula>
    </cfRule>
  </conditionalFormatting>
  <dataValidations count="2">
    <dataValidation type="list" errorStyle="warning" showInputMessage="1" showErrorMessage="1" error="Pausenzeiten eingeben" sqref="G14:G43" xr:uid="{00000000-0002-0000-0D00-000000000000}">
      <formula1>Pausen</formula1>
    </dataValidation>
    <dataValidation type="list" errorStyle="warning" showInputMessage="1" showErrorMessage="1" error="Bitte wählen Sie ein Zeichen aus." sqref="C14:C43" xr:uid="{00000000-0002-0000-0D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4 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8A08C2-5ADC-4DB0-B335-DF4C99FC2A44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G14:G43</xm:sqref>
        </x14:conditionalFormatting>
        <x14:conditionalFormatting xmlns:xm="http://schemas.microsoft.com/office/excel/2006/main">
          <x14:cfRule type="expression" priority="2" id="{3F3F29A3-F898-4EAA-8AEC-76EAD60DA2E2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55"/>
  <sheetViews>
    <sheetView zoomScaleNormal="100" workbookViewId="0">
      <selection sqref="A1:K1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102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Juni!A14+30</f>
        <v>46569</v>
      </c>
      <c r="B14" s="156">
        <f>A14</f>
        <v>46569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46570</v>
      </c>
      <c r="B15" s="158">
        <f t="shared" ref="B15:B41" si="0">A15</f>
        <v>46570</v>
      </c>
      <c r="C15" s="41"/>
      <c r="D15" s="42"/>
      <c r="E15" s="42"/>
      <c r="F15" s="132">
        <f t="shared" ref="F15:F41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1" si="2">IF(DATEDIF($E$3,A15,"Y")&lt;18,2,1)</f>
        <v>#VALUE!</v>
      </c>
      <c r="J15" s="132">
        <f t="shared" ref="J15:J41" si="3">F15-G15</f>
        <v>0</v>
      </c>
      <c r="K15" s="46"/>
    </row>
    <row r="16" spans="1:12" ht="17.100000000000001" customHeight="1" x14ac:dyDescent="0.3">
      <c r="A16" s="157">
        <f t="shared" ref="A16:A41" si="4">A15+1</f>
        <v>46571</v>
      </c>
      <c r="B16" s="158">
        <f t="shared" si="0"/>
        <v>46571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46572</v>
      </c>
      <c r="B17" s="158">
        <f t="shared" si="0"/>
        <v>46572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46573</v>
      </c>
      <c r="B18" s="158">
        <f t="shared" si="0"/>
        <v>46573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46574</v>
      </c>
      <c r="B19" s="158">
        <f t="shared" si="0"/>
        <v>46574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46575</v>
      </c>
      <c r="B20" s="158">
        <f t="shared" si="0"/>
        <v>46575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46576</v>
      </c>
      <c r="B21" s="158">
        <f t="shared" si="0"/>
        <v>46576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46577</v>
      </c>
      <c r="B22" s="158">
        <f t="shared" si="0"/>
        <v>46577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46578</v>
      </c>
      <c r="B23" s="158">
        <f t="shared" si="0"/>
        <v>46578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46579</v>
      </c>
      <c r="B24" s="158">
        <f t="shared" si="0"/>
        <v>46579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46580</v>
      </c>
      <c r="B25" s="158">
        <f t="shared" si="0"/>
        <v>46580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46581</v>
      </c>
      <c r="B26" s="158">
        <f t="shared" si="0"/>
        <v>46581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46582</v>
      </c>
      <c r="B27" s="158">
        <f t="shared" si="0"/>
        <v>46582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46583</v>
      </c>
      <c r="B28" s="158">
        <f t="shared" si="0"/>
        <v>46583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46584</v>
      </c>
      <c r="B29" s="158">
        <f t="shared" si="0"/>
        <v>46584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46585</v>
      </c>
      <c r="B30" s="158">
        <f t="shared" si="0"/>
        <v>46585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46586</v>
      </c>
      <c r="B31" s="158">
        <f t="shared" si="0"/>
        <v>46586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46587</v>
      </c>
      <c r="B32" s="158">
        <f t="shared" si="0"/>
        <v>46587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46588</v>
      </c>
      <c r="B33" s="158">
        <f t="shared" si="0"/>
        <v>46588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46589</v>
      </c>
      <c r="B34" s="158">
        <f t="shared" si="0"/>
        <v>46589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46590</v>
      </c>
      <c r="B35" s="158">
        <f t="shared" si="0"/>
        <v>46590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46591</v>
      </c>
      <c r="B36" s="158">
        <f t="shared" si="0"/>
        <v>46591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46592</v>
      </c>
      <c r="B37" s="158">
        <f t="shared" si="0"/>
        <v>46592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46593</v>
      </c>
      <c r="B38" s="158">
        <f t="shared" si="0"/>
        <v>46593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46594</v>
      </c>
      <c r="B39" s="158">
        <f t="shared" si="0"/>
        <v>46594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46595</v>
      </c>
      <c r="B40" s="158">
        <f t="shared" si="0"/>
        <v>46595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46596</v>
      </c>
      <c r="B41" s="158">
        <f t="shared" si="0"/>
        <v>46596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ref="A42:A44" si="5">A41+1</f>
        <v>46597</v>
      </c>
      <c r="B42" s="158">
        <f t="shared" ref="B42:B44" si="6">A42</f>
        <v>46597</v>
      </c>
      <c r="C42" s="41"/>
      <c r="D42" s="42"/>
      <c r="E42" s="42"/>
      <c r="F42" s="132">
        <f t="shared" ref="F42:F44" si="7">IF(E42="",0,E42-D42)</f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ref="I42:I44" si="8">IF(DATEDIF($E$3,A42,"Y")&lt;18,2,1)</f>
        <v>#VALUE!</v>
      </c>
      <c r="J42" s="132">
        <f t="shared" ref="J42:J44" si="9">F42-G42</f>
        <v>0</v>
      </c>
      <c r="K42" s="46"/>
    </row>
    <row r="43" spans="1:11" ht="17.100000000000001" customHeight="1" x14ac:dyDescent="0.3">
      <c r="A43" s="157">
        <f t="shared" si="5"/>
        <v>46598</v>
      </c>
      <c r="B43" s="158">
        <f t="shared" si="6"/>
        <v>46598</v>
      </c>
      <c r="C43" s="41"/>
      <c r="D43" s="42"/>
      <c r="E43" s="42"/>
      <c r="F43" s="132">
        <f t="shared" si="7"/>
        <v>0</v>
      </c>
      <c r="G43" s="42"/>
      <c r="H43" s="136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7" t="e">
        <f t="shared" si="8"/>
        <v>#VALUE!</v>
      </c>
      <c r="J43" s="132">
        <f t="shared" si="9"/>
        <v>0</v>
      </c>
      <c r="K43" s="46"/>
    </row>
    <row r="44" spans="1:11" ht="17.100000000000001" customHeight="1" thickBot="1" x14ac:dyDescent="0.35">
      <c r="A44" s="159">
        <f t="shared" si="5"/>
        <v>46599</v>
      </c>
      <c r="B44" s="160">
        <f t="shared" si="6"/>
        <v>46599</v>
      </c>
      <c r="C44" s="43"/>
      <c r="D44" s="44"/>
      <c r="E44" s="44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104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6TlgbHI3H/KGQ6s8YWAvvZkBi868UfLzWFVOkF3yfRYvEnFKq6yViCVQ/0dmRJMoPg2rRVE68YpXANR5XjysMA==" saltValue="ORHCPX9p/H8qk7Ad6PHSFA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2" priority="1">
      <formula>OR(WEEKDAY($A14)=1,WEEKDAY($A14)=7)</formula>
    </cfRule>
  </conditionalFormatting>
  <dataValidations count="2">
    <dataValidation type="list" errorStyle="warning" showInputMessage="1" showErrorMessage="1" error="Bitte wählen Sie ein Zeichen aus." sqref="C14:C44" xr:uid="{00000000-0002-0000-0E00-000000000000}">
      <formula1>Zeichen</formula1>
    </dataValidation>
    <dataValidation type="list" errorStyle="warning" showInputMessage="1" showErrorMessage="1" error="Pausenzeiten eingeben" sqref="G14:G44" xr:uid="{00000000-0002-0000-0E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9C16CE9-B9F0-4717-85D0-1158481E3FAA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C418DAED-575A-412D-8D6F-9B63EA8C76FE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zoomScale="85" zoomScaleNormal="85" workbookViewId="0">
      <selection activeCell="E27" sqref="E27"/>
    </sheetView>
  </sheetViews>
  <sheetFormatPr baseColWidth="10" defaultColWidth="11.54296875" defaultRowHeight="15.6" x14ac:dyDescent="0.3"/>
  <cols>
    <col min="1" max="1" width="8" style="1" customWidth="1"/>
    <col min="2" max="2" width="10" style="1" customWidth="1"/>
    <col min="3" max="3" width="8.1796875" style="1" customWidth="1"/>
    <col min="4" max="4" width="9.6328125" style="1" customWidth="1"/>
    <col min="5" max="5" width="10.1796875" style="1" customWidth="1"/>
    <col min="6" max="7" width="10.90625" style="1" customWidth="1"/>
    <col min="8" max="8" width="9.6328125" style="1" customWidth="1"/>
    <col min="9" max="9" width="12" style="1" customWidth="1"/>
    <col min="10" max="10" width="11.90625" style="1" customWidth="1"/>
    <col min="11" max="11" width="12.90625" style="1" customWidth="1"/>
    <col min="12" max="16384" width="11.54296875" style="1"/>
  </cols>
  <sheetData>
    <row r="1" spans="1:11" x14ac:dyDescent="0.3">
      <c r="A1" s="197" t="s">
        <v>49</v>
      </c>
      <c r="B1" s="198"/>
      <c r="C1" s="198"/>
      <c r="D1" s="198"/>
      <c r="E1" s="199"/>
      <c r="F1" s="199"/>
      <c r="G1" s="199"/>
      <c r="H1" s="199"/>
      <c r="I1" s="199"/>
      <c r="J1" s="199"/>
    </row>
    <row r="2" spans="1:11" ht="16.2" thickBot="1" x14ac:dyDescent="0.35"/>
    <row r="3" spans="1:11" ht="15" customHeight="1" x14ac:dyDescent="0.3">
      <c r="A3" s="193" t="s">
        <v>5</v>
      </c>
      <c r="B3" s="187" t="s">
        <v>42</v>
      </c>
      <c r="C3" s="189" t="s">
        <v>41</v>
      </c>
      <c r="D3" s="187" t="s">
        <v>36</v>
      </c>
      <c r="E3" s="187" t="s">
        <v>33</v>
      </c>
      <c r="F3" s="187" t="s">
        <v>39</v>
      </c>
      <c r="G3" s="187" t="s">
        <v>34</v>
      </c>
      <c r="H3" s="168" t="s">
        <v>126</v>
      </c>
      <c r="I3" s="169"/>
      <c r="J3" s="187" t="s">
        <v>127</v>
      </c>
      <c r="K3" s="191" t="s">
        <v>3</v>
      </c>
    </row>
    <row r="4" spans="1:11" ht="42" customHeight="1" x14ac:dyDescent="0.3">
      <c r="A4" s="200"/>
      <c r="B4" s="202"/>
      <c r="C4" s="201"/>
      <c r="D4" s="202"/>
      <c r="E4" s="202"/>
      <c r="F4" s="202"/>
      <c r="G4" s="202"/>
      <c r="H4" s="227"/>
      <c r="I4" s="228"/>
      <c r="J4" s="202"/>
      <c r="K4" s="224"/>
    </row>
    <row r="5" spans="1:11" x14ac:dyDescent="0.3">
      <c r="A5" s="64">
        <v>1</v>
      </c>
      <c r="B5" s="65" t="s">
        <v>50</v>
      </c>
      <c r="C5" s="66" t="s">
        <v>7</v>
      </c>
      <c r="D5" s="67">
        <v>0.33333333333333331</v>
      </c>
      <c r="E5" s="67">
        <v>0.69791666666666663</v>
      </c>
      <c r="F5" s="68">
        <f>SUM(E5-D5)*24</f>
        <v>8.75</v>
      </c>
      <c r="G5" s="67">
        <v>1.3888888888888888E-2</v>
      </c>
      <c r="H5" s="154" t="s">
        <v>71</v>
      </c>
      <c r="I5" s="69">
        <v>2</v>
      </c>
      <c r="J5" s="68" t="s">
        <v>130</v>
      </c>
      <c r="K5" s="70" t="s">
        <v>51</v>
      </c>
    </row>
    <row r="6" spans="1:11" x14ac:dyDescent="0.3">
      <c r="A6" s="64">
        <v>2</v>
      </c>
      <c r="B6" s="65" t="s">
        <v>52</v>
      </c>
      <c r="C6" s="66" t="s">
        <v>7</v>
      </c>
      <c r="D6" s="67">
        <v>0.34027777777777773</v>
      </c>
      <c r="E6" s="67">
        <v>0.70833333333333337</v>
      </c>
      <c r="F6" s="68">
        <f>SUM(E6-D6)*24</f>
        <v>8.8333333333333357</v>
      </c>
      <c r="G6" s="67">
        <v>3.125E-2</v>
      </c>
      <c r="H6" s="67"/>
      <c r="I6" s="69">
        <v>1</v>
      </c>
      <c r="J6" s="68">
        <f t="shared" ref="J6" si="0">IF(AND(F6&gt;=4.5,G6*24&lt;0.49),"FEHLER",F6-G6*24)</f>
        <v>8.0833333333333357</v>
      </c>
      <c r="K6" s="71" t="s">
        <v>53</v>
      </c>
    </row>
    <row r="7" spans="1:11" x14ac:dyDescent="0.3">
      <c r="A7" s="72"/>
      <c r="B7" s="73"/>
      <c r="C7" s="74"/>
      <c r="D7" s="75"/>
      <c r="E7" s="75"/>
      <c r="F7" s="75"/>
      <c r="G7" s="76"/>
      <c r="H7" s="76"/>
      <c r="I7" s="76"/>
      <c r="J7" s="77"/>
      <c r="K7" s="78"/>
    </row>
    <row r="8" spans="1:11" x14ac:dyDescent="0.3">
      <c r="A8" s="72"/>
      <c r="B8" s="73"/>
      <c r="C8" s="74"/>
      <c r="D8" s="75"/>
      <c r="E8" s="75"/>
      <c r="F8" s="75"/>
      <c r="G8" s="76"/>
      <c r="H8" s="76"/>
      <c r="I8" s="76"/>
      <c r="J8" s="77"/>
      <c r="K8" s="78"/>
    </row>
    <row r="9" spans="1:11" x14ac:dyDescent="0.3">
      <c r="A9" s="72"/>
      <c r="B9" s="73"/>
      <c r="C9" s="74"/>
      <c r="D9" s="75"/>
      <c r="E9" s="75"/>
      <c r="F9" s="75"/>
      <c r="G9" s="76"/>
      <c r="H9" s="76"/>
      <c r="I9" s="76"/>
      <c r="J9" s="77"/>
      <c r="K9" s="78"/>
    </row>
    <row r="10" spans="1:11" ht="86.4" x14ac:dyDescent="0.3">
      <c r="A10" s="72"/>
      <c r="B10" s="79"/>
      <c r="C10" s="74"/>
      <c r="D10" s="213" t="s">
        <v>115</v>
      </c>
      <c r="E10" s="214"/>
      <c r="F10" s="214"/>
      <c r="G10" s="80" t="s">
        <v>54</v>
      </c>
      <c r="H10" s="81" t="s">
        <v>140</v>
      </c>
      <c r="I10" s="81" t="s">
        <v>72</v>
      </c>
      <c r="J10" s="82"/>
      <c r="K10" s="206" t="s">
        <v>143</v>
      </c>
    </row>
    <row r="11" spans="1:11" ht="51" customHeight="1" x14ac:dyDescent="0.3">
      <c r="A11" s="72"/>
      <c r="B11" s="208" t="s">
        <v>55</v>
      </c>
      <c r="C11" s="209"/>
      <c r="D11" s="209"/>
      <c r="E11" s="210"/>
      <c r="F11" s="225" t="s">
        <v>142</v>
      </c>
      <c r="G11" s="225"/>
      <c r="H11" s="225"/>
      <c r="I11" s="225"/>
      <c r="J11" s="225"/>
      <c r="K11" s="207"/>
    </row>
    <row r="12" spans="1:11" x14ac:dyDescent="0.3">
      <c r="B12" s="211" t="s">
        <v>116</v>
      </c>
      <c r="C12" s="212"/>
      <c r="D12" s="212"/>
      <c r="E12" s="212"/>
      <c r="F12" s="212"/>
      <c r="G12" s="212"/>
      <c r="H12" s="212"/>
      <c r="I12" s="212"/>
      <c r="J12" s="212"/>
      <c r="K12" s="78"/>
    </row>
    <row r="13" spans="1:11" x14ac:dyDescent="0.3">
      <c r="B13" s="83" t="s">
        <v>117</v>
      </c>
      <c r="C13" s="84"/>
      <c r="D13" s="84"/>
      <c r="E13" s="84"/>
      <c r="F13" s="84"/>
      <c r="G13" s="84"/>
      <c r="H13" s="84"/>
      <c r="I13" s="84"/>
      <c r="J13" s="84"/>
      <c r="K13" s="78"/>
    </row>
    <row r="14" spans="1:11" x14ac:dyDescent="0.3">
      <c r="B14" s="83" t="s">
        <v>118</v>
      </c>
      <c r="C14" s="84"/>
      <c r="D14" s="84"/>
      <c r="E14" s="84"/>
      <c r="F14" s="84"/>
      <c r="G14" s="84"/>
      <c r="H14" s="84"/>
      <c r="I14" s="84"/>
      <c r="J14" s="84"/>
      <c r="K14" s="85"/>
    </row>
    <row r="15" spans="1:11" x14ac:dyDescent="0.3">
      <c r="B15" s="211" t="s">
        <v>119</v>
      </c>
      <c r="C15" s="212"/>
      <c r="D15" s="212"/>
      <c r="E15" s="212"/>
      <c r="F15" s="212"/>
      <c r="G15" s="212"/>
      <c r="H15" s="212"/>
      <c r="I15" s="212"/>
      <c r="J15" s="212"/>
      <c r="K15" s="85"/>
    </row>
    <row r="16" spans="1:11" x14ac:dyDescent="0.3">
      <c r="B16" s="83" t="s">
        <v>120</v>
      </c>
      <c r="C16" s="84"/>
      <c r="D16" s="84"/>
      <c r="E16" s="84"/>
      <c r="F16" s="84"/>
      <c r="G16" s="84"/>
      <c r="H16" s="84"/>
      <c r="I16" s="84"/>
      <c r="J16" s="84"/>
      <c r="K16" s="78"/>
    </row>
    <row r="17" spans="1:11" x14ac:dyDescent="0.3">
      <c r="B17" s="211" t="s">
        <v>121</v>
      </c>
      <c r="C17" s="212"/>
      <c r="D17" s="212"/>
      <c r="E17" s="212"/>
      <c r="F17" s="212"/>
      <c r="G17" s="212"/>
      <c r="H17" s="212"/>
      <c r="I17" s="212"/>
      <c r="J17" s="212"/>
      <c r="K17" s="78"/>
    </row>
    <row r="18" spans="1:11" x14ac:dyDescent="0.3">
      <c r="B18" s="211" t="s">
        <v>122</v>
      </c>
      <c r="C18" s="212"/>
      <c r="D18" s="212"/>
      <c r="E18" s="212"/>
      <c r="F18" s="212"/>
      <c r="G18" s="212"/>
      <c r="H18" s="212"/>
      <c r="I18" s="212"/>
      <c r="J18" s="212"/>
      <c r="K18" s="78"/>
    </row>
    <row r="19" spans="1:11" x14ac:dyDescent="0.3">
      <c r="A19" s="72"/>
      <c r="B19" s="73"/>
      <c r="C19" s="74"/>
      <c r="D19" s="75"/>
      <c r="E19" s="75"/>
      <c r="F19" s="75"/>
      <c r="G19" s="76"/>
      <c r="H19" s="76"/>
      <c r="I19" s="76"/>
      <c r="J19" s="77"/>
      <c r="K19" s="78"/>
    </row>
    <row r="20" spans="1:11" ht="16.2" thickBot="1" x14ac:dyDescent="0.35">
      <c r="A20" s="86">
        <v>17</v>
      </c>
      <c r="B20" s="87" t="s">
        <v>56</v>
      </c>
      <c r="C20" s="88" t="s">
        <v>7</v>
      </c>
      <c r="D20" s="89">
        <v>0.33333333333333331</v>
      </c>
      <c r="E20" s="89">
        <v>0.6875</v>
      </c>
      <c r="F20" s="90">
        <f>SUM(E20-D20)*24</f>
        <v>8.5</v>
      </c>
      <c r="G20" s="91">
        <v>3.125E-2</v>
      </c>
      <c r="H20" s="91"/>
      <c r="I20" s="91"/>
      <c r="J20" s="90">
        <f>IF(AND(F20&gt;=4.5,G20*24&lt;0.49),"FEHLER",F20-G20*24)</f>
        <v>7.75</v>
      </c>
      <c r="K20" s="92"/>
    </row>
    <row r="21" spans="1:11" ht="16.2" thickBot="1" x14ac:dyDescent="0.35">
      <c r="A21" s="86">
        <v>18</v>
      </c>
      <c r="B21" s="93" t="s">
        <v>57</v>
      </c>
      <c r="C21" s="94"/>
      <c r="D21" s="89"/>
      <c r="E21" s="89"/>
      <c r="F21" s="95">
        <f t="shared" ref="F21:F26" si="1">SUM(E21-D21)*24</f>
        <v>0</v>
      </c>
      <c r="G21" s="96"/>
      <c r="H21" s="96"/>
      <c r="I21" s="96"/>
      <c r="J21" s="95">
        <f t="shared" ref="J21:J24" si="2">IF(AND(F21&gt;=4.5,G21*24&lt;0.49),"FEHLER",F21-G21*24)</f>
        <v>0</v>
      </c>
      <c r="K21" s="92"/>
    </row>
    <row r="22" spans="1:11" ht="16.2" thickBot="1" x14ac:dyDescent="0.35">
      <c r="A22" s="86">
        <v>19</v>
      </c>
      <c r="B22" s="93" t="s">
        <v>58</v>
      </c>
      <c r="C22" s="94"/>
      <c r="D22" s="97"/>
      <c r="E22" s="98"/>
      <c r="F22" s="95">
        <f t="shared" si="1"/>
        <v>0</v>
      </c>
      <c r="G22" s="96"/>
      <c r="H22" s="96"/>
      <c r="I22" s="96"/>
      <c r="J22" s="95">
        <f t="shared" si="2"/>
        <v>0</v>
      </c>
      <c r="K22" s="92"/>
    </row>
    <row r="23" spans="1:11" ht="16.2" thickBot="1" x14ac:dyDescent="0.35">
      <c r="A23" s="86">
        <v>20</v>
      </c>
      <c r="B23" s="93" t="s">
        <v>59</v>
      </c>
      <c r="C23" s="94" t="s">
        <v>8</v>
      </c>
      <c r="D23" s="97"/>
      <c r="E23" s="98"/>
      <c r="F23" s="95">
        <f t="shared" si="1"/>
        <v>0</v>
      </c>
      <c r="G23" s="96"/>
      <c r="H23" s="96"/>
      <c r="I23" s="96"/>
      <c r="J23" s="95">
        <f t="shared" si="2"/>
        <v>0</v>
      </c>
      <c r="K23" s="92"/>
    </row>
    <row r="24" spans="1:11" ht="16.2" thickBot="1" x14ac:dyDescent="0.35">
      <c r="A24" s="86">
        <v>21</v>
      </c>
      <c r="B24" s="93" t="s">
        <v>60</v>
      </c>
      <c r="C24" s="94" t="s">
        <v>8</v>
      </c>
      <c r="D24" s="97"/>
      <c r="E24" s="98"/>
      <c r="F24" s="95">
        <f t="shared" si="1"/>
        <v>0</v>
      </c>
      <c r="G24" s="96"/>
      <c r="H24" s="96"/>
      <c r="I24" s="96"/>
      <c r="J24" s="95">
        <f t="shared" si="2"/>
        <v>0</v>
      </c>
      <c r="K24" s="92"/>
    </row>
    <row r="25" spans="1:11" ht="16.2" thickBot="1" x14ac:dyDescent="0.35">
      <c r="A25" s="86">
        <v>22</v>
      </c>
      <c r="B25" s="93" t="s">
        <v>50</v>
      </c>
      <c r="C25" s="94" t="s">
        <v>7</v>
      </c>
      <c r="D25" s="97">
        <v>0.33333333333333331</v>
      </c>
      <c r="E25" s="98">
        <v>0.6875</v>
      </c>
      <c r="F25" s="95">
        <f t="shared" si="1"/>
        <v>8.5</v>
      </c>
      <c r="G25" s="96">
        <v>1.3888888888888888E-2</v>
      </c>
      <c r="H25" s="96" t="s">
        <v>71</v>
      </c>
      <c r="I25" s="99">
        <v>2</v>
      </c>
      <c r="J25" s="100" t="s">
        <v>130</v>
      </c>
      <c r="K25" s="92"/>
    </row>
    <row r="26" spans="1:11" ht="16.2" thickBot="1" x14ac:dyDescent="0.35">
      <c r="A26" s="86">
        <v>23</v>
      </c>
      <c r="B26" s="93" t="s">
        <v>52</v>
      </c>
      <c r="C26" s="94" t="s">
        <v>7</v>
      </c>
      <c r="D26" s="89">
        <v>0.33333333333333331</v>
      </c>
      <c r="E26" s="89">
        <v>0.66666666666666663</v>
      </c>
      <c r="F26" s="95">
        <f t="shared" si="1"/>
        <v>8</v>
      </c>
      <c r="G26" s="96"/>
      <c r="H26" s="96"/>
      <c r="I26" s="96"/>
      <c r="J26" s="100" t="s">
        <v>130</v>
      </c>
      <c r="K26" s="92"/>
    </row>
    <row r="27" spans="1:11" x14ac:dyDescent="0.3">
      <c r="A27" s="101">
        <v>24</v>
      </c>
      <c r="B27" s="102"/>
      <c r="C27" s="103"/>
      <c r="D27" s="104"/>
      <c r="E27" s="104"/>
      <c r="F27" s="104"/>
      <c r="G27" s="105"/>
      <c r="H27" s="105"/>
      <c r="I27" s="105"/>
      <c r="J27" s="103"/>
      <c r="K27" s="106"/>
    </row>
    <row r="28" spans="1:11" ht="40.5" customHeight="1" x14ac:dyDescent="0.3">
      <c r="A28" s="72"/>
      <c r="B28" s="231" t="s">
        <v>123</v>
      </c>
      <c r="C28" s="232"/>
      <c r="D28" s="232"/>
      <c r="E28" s="232"/>
      <c r="F28" s="232"/>
      <c r="G28" s="233" t="s">
        <v>124</v>
      </c>
      <c r="H28" s="152"/>
      <c r="I28" s="152"/>
      <c r="J28" s="235" t="s">
        <v>131</v>
      </c>
      <c r="K28" s="235"/>
    </row>
    <row r="29" spans="1:11" ht="63" customHeight="1" x14ac:dyDescent="0.3">
      <c r="A29" s="72"/>
      <c r="B29" s="232"/>
      <c r="C29" s="232"/>
      <c r="D29" s="232"/>
      <c r="E29" s="232"/>
      <c r="F29" s="232"/>
      <c r="G29" s="234"/>
      <c r="H29" s="153"/>
      <c r="I29" s="153"/>
      <c r="J29" s="235" t="s">
        <v>141</v>
      </c>
      <c r="K29" s="235"/>
    </row>
    <row r="30" spans="1:11" ht="16.2" thickBot="1" x14ac:dyDescent="0.35">
      <c r="A30" s="86">
        <v>30</v>
      </c>
      <c r="B30" s="107"/>
      <c r="C30" s="88"/>
      <c r="D30" s="89"/>
      <c r="E30" s="89"/>
      <c r="F30" s="89"/>
      <c r="G30" s="108"/>
      <c r="H30" s="108"/>
      <c r="I30" s="108"/>
      <c r="J30" s="88"/>
      <c r="K30" s="92"/>
    </row>
    <row r="31" spans="1:11" ht="16.2" thickBot="1" x14ac:dyDescent="0.35">
      <c r="A31" s="109">
        <v>31</v>
      </c>
      <c r="B31" s="107"/>
      <c r="C31" s="88"/>
      <c r="D31" s="89"/>
      <c r="E31" s="89"/>
      <c r="F31" s="89"/>
      <c r="G31" s="108"/>
      <c r="H31" s="108"/>
      <c r="I31" s="108"/>
      <c r="J31" s="110"/>
      <c r="K31" s="111"/>
    </row>
    <row r="32" spans="1:11" ht="16.2" thickBot="1" x14ac:dyDescent="0.35">
      <c r="A32" s="203" t="s">
        <v>61</v>
      </c>
      <c r="B32" s="204"/>
      <c r="C32" s="204"/>
      <c r="D32" s="204"/>
      <c r="E32" s="205"/>
      <c r="F32" s="112"/>
      <c r="J32" s="113">
        <f>SUM(J2:J31)</f>
        <v>15.833333333333336</v>
      </c>
      <c r="K32" s="114"/>
    </row>
    <row r="34" spans="1:11" x14ac:dyDescent="0.3">
      <c r="C34" s="115"/>
      <c r="G34" s="116"/>
      <c r="H34" s="116"/>
      <c r="I34" s="116"/>
      <c r="J34" s="117"/>
    </row>
    <row r="35" spans="1:11" x14ac:dyDescent="0.3">
      <c r="A35" s="229" t="s">
        <v>62</v>
      </c>
      <c r="B35" s="230"/>
      <c r="D35" s="118" t="s">
        <v>63</v>
      </c>
      <c r="E35" s="119"/>
      <c r="I35" s="215" t="s">
        <v>64</v>
      </c>
      <c r="J35" s="216"/>
      <c r="K35" s="217"/>
    </row>
    <row r="36" spans="1:11" x14ac:dyDescent="0.3">
      <c r="I36" s="218"/>
      <c r="J36" s="219"/>
      <c r="K36" s="220"/>
    </row>
    <row r="37" spans="1:11" x14ac:dyDescent="0.3">
      <c r="I37" s="218"/>
      <c r="J37" s="219"/>
      <c r="K37" s="220"/>
    </row>
    <row r="38" spans="1:11" x14ac:dyDescent="0.3">
      <c r="I38" s="218"/>
      <c r="J38" s="219"/>
      <c r="K38" s="220"/>
    </row>
    <row r="39" spans="1:11" ht="15" customHeight="1" x14ac:dyDescent="0.3">
      <c r="A39" s="226" t="s">
        <v>125</v>
      </c>
      <c r="B39" s="226"/>
      <c r="C39" s="226"/>
      <c r="D39" s="226"/>
      <c r="E39" s="226"/>
      <c r="F39" s="226"/>
      <c r="I39" s="218"/>
      <c r="J39" s="219"/>
      <c r="K39" s="220"/>
    </row>
    <row r="40" spans="1:11" ht="15" customHeight="1" x14ac:dyDescent="0.3">
      <c r="A40" s="226"/>
      <c r="B40" s="226"/>
      <c r="C40" s="226"/>
      <c r="D40" s="226"/>
      <c r="E40" s="226"/>
      <c r="F40" s="226"/>
      <c r="I40" s="218"/>
      <c r="J40" s="219"/>
      <c r="K40" s="220"/>
    </row>
    <row r="41" spans="1:11" ht="15" customHeight="1" x14ac:dyDescent="0.3">
      <c r="A41" s="226"/>
      <c r="B41" s="226"/>
      <c r="C41" s="226"/>
      <c r="D41" s="226"/>
      <c r="E41" s="226"/>
      <c r="F41" s="226"/>
      <c r="I41" s="218"/>
      <c r="J41" s="219"/>
      <c r="K41" s="220"/>
    </row>
    <row r="42" spans="1:11" ht="15" customHeight="1" x14ac:dyDescent="0.3">
      <c r="A42" s="120"/>
      <c r="B42" s="120"/>
      <c r="C42" s="120"/>
      <c r="D42" s="120"/>
      <c r="E42" s="120"/>
      <c r="I42" s="218"/>
      <c r="J42" s="219"/>
      <c r="K42" s="220"/>
    </row>
    <row r="43" spans="1:11" ht="15.75" customHeight="1" x14ac:dyDescent="0.3">
      <c r="A43" s="120"/>
      <c r="B43" s="120"/>
      <c r="C43" s="120"/>
      <c r="D43" s="120"/>
      <c r="E43" s="120"/>
      <c r="I43" s="221"/>
      <c r="J43" s="222"/>
      <c r="K43" s="223"/>
    </row>
  </sheetData>
  <sheetProtection algorithmName="SHA-512" hashValue="3XpzTRFOCAbdvYnbn8Kbt+F+ZkjrLS89qYRGfxUzLyHiSX2j0v6l5qzCpri691Df/lkLTCX6KHR429kmcYkirQ==" saltValue="Lw6o8YfOJuHZ+tCcNHH+DQ==" spinCount="100000" sheet="1" objects="1" scenarios="1"/>
  <mergeCells count="28">
    <mergeCell ref="I35:K43"/>
    <mergeCell ref="K3:K4"/>
    <mergeCell ref="F11:J11"/>
    <mergeCell ref="A39:F41"/>
    <mergeCell ref="H3:I4"/>
    <mergeCell ref="J3:J4"/>
    <mergeCell ref="A35:B35"/>
    <mergeCell ref="B3:B4"/>
    <mergeCell ref="D3:D4"/>
    <mergeCell ref="E3:E4"/>
    <mergeCell ref="G3:G4"/>
    <mergeCell ref="B18:J18"/>
    <mergeCell ref="B28:F29"/>
    <mergeCell ref="G28:G29"/>
    <mergeCell ref="J28:K28"/>
    <mergeCell ref="J29:K29"/>
    <mergeCell ref="A32:E32"/>
    <mergeCell ref="K10:K11"/>
    <mergeCell ref="B11:E11"/>
    <mergeCell ref="B12:J12"/>
    <mergeCell ref="B15:J15"/>
    <mergeCell ref="B17:J17"/>
    <mergeCell ref="D10:F10"/>
    <mergeCell ref="A1:D1"/>
    <mergeCell ref="E1:J1"/>
    <mergeCell ref="A3:A4"/>
    <mergeCell ref="C3:C4"/>
    <mergeCell ref="F3:F4"/>
  </mergeCells>
  <conditionalFormatting sqref="G5:I6">
    <cfRule type="cellIs" dxfId="42" priority="2" operator="between">
      <formula>0.000694444444444444</formula>
      <formula>0.0201388888888889</formula>
    </cfRule>
  </conditionalFormatting>
  <conditionalFormatting sqref="G20:I26">
    <cfRule type="cellIs" dxfId="41" priority="1" operator="between">
      <formula>0.000694444444444444</formula>
      <formula>0.0201388888888889</formula>
    </cfRule>
  </conditionalFormatting>
  <dataValidations count="2">
    <dataValidation type="list" allowBlank="1" showInputMessage="1" showErrorMessage="1" sqref="B5:B6 B20:B27" xr:uid="{00000000-0002-0000-0100-000000000000}">
      <formula1>Wochentage</formula1>
    </dataValidation>
    <dataValidation type="list" allowBlank="1" showInputMessage="1" showErrorMessage="1" sqref="C20:C26" xr:uid="{00000000-0002-0000-0100-000001000000}">
      <formula1>Zeichen2</formula1>
    </dataValidation>
  </dataValidation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zoomScale="85" zoomScaleNormal="85" workbookViewId="0">
      <selection activeCell="D13" sqref="D13:F13"/>
    </sheetView>
  </sheetViews>
  <sheetFormatPr baseColWidth="10" defaultColWidth="11.54296875" defaultRowHeight="15.6" x14ac:dyDescent="0.3"/>
  <cols>
    <col min="1" max="1" width="14.26953125" style="1" customWidth="1"/>
    <col min="2" max="2" width="17.54296875" style="1" customWidth="1"/>
    <col min="3" max="4" width="11.54296875" style="1"/>
    <col min="5" max="5" width="16.7265625" style="1" customWidth="1"/>
    <col min="6" max="6" width="6.08984375" style="1" customWidth="1"/>
    <col min="7" max="16384" width="11.54296875" style="1"/>
  </cols>
  <sheetData>
    <row r="1" spans="1:9" ht="31.2" x14ac:dyDescent="0.6">
      <c r="A1" s="242" t="s">
        <v>129</v>
      </c>
      <c r="B1" s="242"/>
      <c r="C1" s="242"/>
      <c r="D1" s="242"/>
      <c r="E1" s="242"/>
      <c r="F1" s="124"/>
    </row>
    <row r="2" spans="1:9" ht="31.2" x14ac:dyDescent="0.3">
      <c r="A2" s="243" t="str">
        <f>"Schuljahr " &amp; YEAR(Listen!A57) &amp;"/"&amp;TEXT( Listen!A57,"JJ")+1</f>
        <v>Schuljahr 2026/27</v>
      </c>
      <c r="B2" s="243"/>
      <c r="C2" s="243"/>
      <c r="D2" s="243"/>
      <c r="E2" s="243"/>
      <c r="F2" s="123"/>
    </row>
    <row r="3" spans="1:9" ht="33.75" customHeight="1" x14ac:dyDescent="0.3">
      <c r="A3" s="244" t="s">
        <v>128</v>
      </c>
      <c r="B3" s="244"/>
      <c r="C3" s="244"/>
      <c r="D3" s="244"/>
      <c r="E3" s="244"/>
      <c r="F3" s="122"/>
    </row>
    <row r="4" spans="1:9" ht="9.75" customHeight="1" thickBot="1" x14ac:dyDescent="0.35">
      <c r="A4" s="58"/>
      <c r="B4" s="58"/>
      <c r="C4" s="58"/>
      <c r="D4" s="58"/>
      <c r="E4" s="58"/>
      <c r="F4" s="58"/>
    </row>
    <row r="5" spans="1:9" ht="21" customHeight="1" x14ac:dyDescent="0.3">
      <c r="A5" s="239" t="s">
        <v>0</v>
      </c>
      <c r="B5" s="239"/>
      <c r="C5" s="240"/>
      <c r="D5" s="247" t="s">
        <v>152</v>
      </c>
      <c r="E5" s="248"/>
      <c r="F5" s="249"/>
      <c r="I5" s="148"/>
    </row>
    <row r="6" spans="1:9" ht="21" customHeight="1" x14ac:dyDescent="0.3">
      <c r="A6" s="239" t="s">
        <v>6</v>
      </c>
      <c r="B6" s="239"/>
      <c r="C6" s="240"/>
      <c r="D6" s="250" t="s">
        <v>152</v>
      </c>
      <c r="E6" s="251"/>
      <c r="F6" s="252"/>
    </row>
    <row r="7" spans="1:9" ht="21" customHeight="1" x14ac:dyDescent="0.3">
      <c r="A7" s="239" t="s">
        <v>4</v>
      </c>
      <c r="B7" s="239"/>
      <c r="C7" s="240"/>
      <c r="D7" s="253" t="s">
        <v>43</v>
      </c>
      <c r="E7" s="254"/>
      <c r="F7" s="255"/>
    </row>
    <row r="8" spans="1:9" ht="21" customHeight="1" thickBot="1" x14ac:dyDescent="0.35">
      <c r="A8" s="239" t="s">
        <v>37</v>
      </c>
      <c r="B8" s="239"/>
      <c r="C8" s="240"/>
      <c r="D8" s="256" t="str">
        <f>VLOOKUP($D$7,Listen!$A$31:$B$38,2,FALSE)</f>
        <v>Herr Braun</v>
      </c>
      <c r="E8" s="257"/>
      <c r="F8" s="258"/>
    </row>
    <row r="9" spans="1:9" ht="21" customHeight="1" thickBot="1" x14ac:dyDescent="0.35">
      <c r="A9" s="60"/>
      <c r="B9" s="60"/>
      <c r="C9" s="60"/>
      <c r="D9" s="61"/>
      <c r="E9" s="61"/>
      <c r="F9" s="61"/>
    </row>
    <row r="10" spans="1:9" ht="21" customHeight="1" x14ac:dyDescent="0.3">
      <c r="A10" s="239" t="s">
        <v>1</v>
      </c>
      <c r="B10" s="239"/>
      <c r="C10" s="240"/>
      <c r="D10" s="259" t="s">
        <v>152</v>
      </c>
      <c r="E10" s="260"/>
      <c r="F10" s="261"/>
    </row>
    <row r="11" spans="1:9" ht="21" customHeight="1" x14ac:dyDescent="0.3">
      <c r="A11" s="239" t="s">
        <v>2</v>
      </c>
      <c r="B11" s="239"/>
      <c r="C11" s="240"/>
      <c r="D11" s="253" t="s">
        <v>152</v>
      </c>
      <c r="E11" s="254"/>
      <c r="F11" s="255"/>
    </row>
    <row r="12" spans="1:9" ht="21" customHeight="1" x14ac:dyDescent="0.3">
      <c r="A12" s="239" t="s">
        <v>73</v>
      </c>
      <c r="B12" s="239"/>
      <c r="C12" s="240"/>
      <c r="D12" s="253" t="s">
        <v>152</v>
      </c>
      <c r="E12" s="254"/>
      <c r="F12" s="255"/>
    </row>
    <row r="13" spans="1:9" ht="21" customHeight="1" thickBot="1" x14ac:dyDescent="0.35">
      <c r="A13" s="239" t="s">
        <v>38</v>
      </c>
      <c r="B13" s="239"/>
      <c r="C13" s="240"/>
      <c r="D13" s="236"/>
      <c r="E13" s="237"/>
      <c r="F13" s="238"/>
    </row>
    <row r="14" spans="1:9" ht="5.25" customHeight="1" x14ac:dyDescent="0.3">
      <c r="A14" s="60"/>
      <c r="B14" s="60"/>
      <c r="C14" s="60"/>
      <c r="D14" s="149"/>
      <c r="E14" s="149"/>
      <c r="F14" s="149"/>
    </row>
    <row r="15" spans="1:9" ht="21" customHeight="1" x14ac:dyDescent="0.3">
      <c r="A15" s="60"/>
      <c r="B15" s="60"/>
      <c r="C15" s="60"/>
      <c r="D15" s="150"/>
      <c r="E15" s="151" t="s">
        <v>139</v>
      </c>
      <c r="F15" s="149"/>
    </row>
    <row r="16" spans="1:9" ht="20.25" customHeight="1" x14ac:dyDescent="0.3"/>
    <row r="17" spans="1:9" ht="31.35" customHeight="1" thickBot="1" x14ac:dyDescent="0.35">
      <c r="A17" s="262" t="s">
        <v>74</v>
      </c>
      <c r="B17" s="262"/>
      <c r="C17" s="262"/>
      <c r="D17" s="262"/>
      <c r="E17" s="262"/>
    </row>
    <row r="18" spans="1:9" ht="40.5" customHeight="1" x14ac:dyDescent="0.3">
      <c r="A18" s="34" t="s">
        <v>75</v>
      </c>
      <c r="B18" s="36" t="s">
        <v>91</v>
      </c>
      <c r="C18" s="263" t="s">
        <v>90</v>
      </c>
      <c r="D18" s="263"/>
      <c r="E18" s="263"/>
      <c r="F18" s="264"/>
    </row>
    <row r="19" spans="1:9" ht="24.9" customHeight="1" x14ac:dyDescent="0.3">
      <c r="A19" s="37" t="s">
        <v>76</v>
      </c>
      <c r="B19" s="126">
        <f>August!J45</f>
        <v>0</v>
      </c>
      <c r="C19" s="245" t="str">
        <f>IF((SUM(B19)&lt;Listen!$A$52),"Summe der Monatsstunden zu gering",IF(B19&gt;Listen!$A$53,"Summe der Monatsstunden zu hoch","Summe der Monatsstunden ausreichend"))</f>
        <v>Summe der Monatsstunden zu gering</v>
      </c>
      <c r="D19" s="245"/>
      <c r="E19" s="245"/>
      <c r="F19" s="246"/>
      <c r="G19" s="31"/>
    </row>
    <row r="20" spans="1:9" ht="24.9" customHeight="1" x14ac:dyDescent="0.3">
      <c r="A20" s="37" t="s">
        <v>77</v>
      </c>
      <c r="B20" s="126">
        <f>September!J44</f>
        <v>0</v>
      </c>
      <c r="C20" s="245" t="str">
        <f>IF((SUM(B20)&lt;Listen!$A$52),"Summe der Monatsstunden zu gering",IF(B20&gt;Listen!$A$53,"Summe der Monatsstunden zu hoch","Summe der Monatsstunden ausreichend"))</f>
        <v>Summe der Monatsstunden zu gering</v>
      </c>
      <c r="D20" s="245"/>
      <c r="E20" s="245"/>
      <c r="F20" s="246"/>
      <c r="G20" s="31"/>
    </row>
    <row r="21" spans="1:9" ht="24.9" customHeight="1" x14ac:dyDescent="0.3">
      <c r="A21" s="37" t="s">
        <v>78</v>
      </c>
      <c r="B21" s="126">
        <f>Oktober!J45</f>
        <v>0</v>
      </c>
      <c r="C21" s="245" t="str">
        <f>IF((SUM(B21)&lt;Listen!$A$52),"Summe der Monatsstunden zu gering",IF(B21&gt;Listen!$A$53,"Summe der Monatsstunden zu hoch","Summe der Monatsstunden ausreichend"))</f>
        <v>Summe der Monatsstunden zu gering</v>
      </c>
      <c r="D21" s="245"/>
      <c r="E21" s="245"/>
      <c r="F21" s="246"/>
      <c r="G21" s="31"/>
    </row>
    <row r="22" spans="1:9" ht="24.9" customHeight="1" x14ac:dyDescent="0.3">
      <c r="A22" s="37" t="s">
        <v>79</v>
      </c>
      <c r="B22" s="126">
        <f>November!J44</f>
        <v>0</v>
      </c>
      <c r="C22" s="245" t="str">
        <f>IF((SUM(B22)&lt;Listen!$A$52),"Summe der Monatsstunden zu gering",IF(B22&gt;Listen!$A$53,"Summe der Monatsstunden zu hoch","Summe der Monatsstunden ausreichend"))</f>
        <v>Summe der Monatsstunden zu gering</v>
      </c>
      <c r="D22" s="245"/>
      <c r="E22" s="245"/>
      <c r="F22" s="246"/>
      <c r="G22" s="31"/>
    </row>
    <row r="23" spans="1:9" ht="24.9" customHeight="1" x14ac:dyDescent="0.3">
      <c r="A23" s="37" t="s">
        <v>80</v>
      </c>
      <c r="B23" s="126">
        <f>Dezember!J45</f>
        <v>0</v>
      </c>
      <c r="C23" s="245" t="str">
        <f>IF((SUM(B23)&lt;Listen!$A$52),"Summe der Monatsstunden zu gering",IF(B23&gt;Listen!$A$53,"Summe der Monatsstunden zu hoch","Summe der Monatsstunden ausreichend"))</f>
        <v>Summe der Monatsstunden zu gering</v>
      </c>
      <c r="D23" s="245"/>
      <c r="E23" s="245"/>
      <c r="F23" s="246"/>
      <c r="G23" s="31"/>
    </row>
    <row r="24" spans="1:9" ht="24.9" customHeight="1" x14ac:dyDescent="0.3">
      <c r="A24" s="37" t="s">
        <v>81</v>
      </c>
      <c r="B24" s="126">
        <f>Januar!J45</f>
        <v>0</v>
      </c>
      <c r="C24" s="245" t="str">
        <f>IF((SUM(B24)&lt;Listen!$A$52),"Summe der Monatsstunden zu gering",IF(B24&gt;Listen!$A$53,"Summe der Monatsstunden zu hoch","Summe der Monatsstunden ausreichend"))</f>
        <v>Summe der Monatsstunden zu gering</v>
      </c>
      <c r="D24" s="245"/>
      <c r="E24" s="245"/>
      <c r="F24" s="246"/>
      <c r="G24" s="31"/>
    </row>
    <row r="25" spans="1:9" ht="24.9" customHeight="1" x14ac:dyDescent="0.3">
      <c r="A25" s="37" t="s">
        <v>82</v>
      </c>
      <c r="B25" s="126">
        <f>Februar!J43</f>
        <v>0</v>
      </c>
      <c r="C25" s="245" t="str">
        <f>IF((SUM(B25)&lt;Listen!$A$52),"Summe der Monatsstunden zu gering",IF(B25&gt;Listen!$A$53,"Summe der Monatsstunden zu hoch","Summe der Monatsstunden ausreichend"))</f>
        <v>Summe der Monatsstunden zu gering</v>
      </c>
      <c r="D25" s="245"/>
      <c r="E25" s="245"/>
      <c r="F25" s="246"/>
      <c r="G25" s="31"/>
    </row>
    <row r="26" spans="1:9" ht="24.9" customHeight="1" x14ac:dyDescent="0.3">
      <c r="A26" s="37" t="s">
        <v>83</v>
      </c>
      <c r="B26" s="126">
        <f>März!J45</f>
        <v>0</v>
      </c>
      <c r="C26" s="245" t="str">
        <f>IF((SUM(B26)&lt;Listen!$A$52),"Summe der Monatsstunden zu gering",IF(B26&gt;Listen!$A$53,"Summe der Monatsstunden zu hoch","Summe der Monatsstunden ausreichend"))</f>
        <v>Summe der Monatsstunden zu gering</v>
      </c>
      <c r="D26" s="245"/>
      <c r="E26" s="245"/>
      <c r="F26" s="246"/>
      <c r="G26" s="31"/>
    </row>
    <row r="27" spans="1:9" ht="24.9" customHeight="1" x14ac:dyDescent="0.3">
      <c r="A27" s="37" t="s">
        <v>84</v>
      </c>
      <c r="B27" s="126">
        <f>April!J44</f>
        <v>0</v>
      </c>
      <c r="C27" s="245" t="str">
        <f>IF((SUM(B27)&lt;Listen!$A$52),"Summe der Monatsstunden zu gering",IF(B27&gt;Listen!$A$53,"Summe der Monatsstunden zu hoch","Summe der Monatsstunden ausreichend"))</f>
        <v>Summe der Monatsstunden zu gering</v>
      </c>
      <c r="D27" s="245"/>
      <c r="E27" s="245"/>
      <c r="F27" s="246"/>
      <c r="G27" s="31"/>
    </row>
    <row r="28" spans="1:9" ht="24.9" customHeight="1" x14ac:dyDescent="0.3">
      <c r="A28" s="37" t="s">
        <v>85</v>
      </c>
      <c r="B28" s="126">
        <f>Mai!J45</f>
        <v>0</v>
      </c>
      <c r="C28" s="245" t="str">
        <f>IF((SUM(B28)&lt;Listen!$A$52),"Summe der Monatsstunden zu gering",IF(B28&gt;Listen!$A$53,"Summe der Monatsstunden zu hoch","Summe der Monatsstunden ausreichend"))</f>
        <v>Summe der Monatsstunden zu gering</v>
      </c>
      <c r="D28" s="245"/>
      <c r="E28" s="245"/>
      <c r="F28" s="246"/>
      <c r="G28" s="31"/>
      <c r="H28" s="32"/>
      <c r="I28" s="33"/>
    </row>
    <row r="29" spans="1:9" ht="24.9" customHeight="1" x14ac:dyDescent="0.3">
      <c r="A29" s="37" t="s">
        <v>86</v>
      </c>
      <c r="B29" s="126">
        <f>Juni!J44</f>
        <v>0</v>
      </c>
      <c r="C29" s="245" t="str">
        <f>IF((SUM(B29)&lt;Listen!$A$52),"Summe der Monatsstunden zu gering",IF(B29&gt;Listen!$A$53,"Summe der Monatsstunden zu hoch","Summe der Monatsstunden ausreichend"))</f>
        <v>Summe der Monatsstunden zu gering</v>
      </c>
      <c r="D29" s="245"/>
      <c r="E29" s="245"/>
      <c r="F29" s="246"/>
      <c r="G29" s="31"/>
      <c r="H29" s="32"/>
      <c r="I29" s="33"/>
    </row>
    <row r="30" spans="1:9" ht="24.9" customHeight="1" thickBot="1" x14ac:dyDescent="0.35">
      <c r="A30" s="38" t="s">
        <v>87</v>
      </c>
      <c r="B30" s="127">
        <f>Juli!J45</f>
        <v>0</v>
      </c>
      <c r="C30" s="265" t="str">
        <f>IF((SUM(B30)&lt;Listen!$A$52),"Summe der Monatsstunden zu gering",IF(B30&gt;Listen!$A$53,"Summe der Monatsstunden zu hoch","Summe der Monatsstunden ausreichend"))</f>
        <v>Summe der Monatsstunden zu gering</v>
      </c>
      <c r="D30" s="265"/>
      <c r="E30" s="265"/>
      <c r="F30" s="266"/>
      <c r="G30" s="31"/>
    </row>
    <row r="31" spans="1:9" ht="15" customHeight="1" thickBot="1" x14ac:dyDescent="0.4">
      <c r="A31" s="30"/>
      <c r="B31" s="128"/>
      <c r="C31" s="129"/>
      <c r="D31" s="129"/>
      <c r="E31" s="129"/>
      <c r="F31" s="129"/>
    </row>
    <row r="32" spans="1:9" ht="37.5" customHeight="1" thickBot="1" x14ac:dyDescent="0.35">
      <c r="A32" s="35" t="s">
        <v>88</v>
      </c>
      <c r="B32" s="130">
        <f>SUM(B19:B30)</f>
        <v>0</v>
      </c>
      <c r="C32" s="267" t="str">
        <f>IF((SUM(B19:B31)&lt;Listen!A54),"Summe der Jahresstunden zu gering", "Summe der Jahresstunden erreicht")</f>
        <v>Summe der Jahresstunden zu gering</v>
      </c>
      <c r="D32" s="268"/>
      <c r="E32" s="268"/>
      <c r="F32" s="269"/>
      <c r="G32" s="31"/>
    </row>
    <row r="33" spans="1:6" ht="19.5" customHeight="1" x14ac:dyDescent="0.3">
      <c r="A33" s="241" t="s">
        <v>138</v>
      </c>
      <c r="B33" s="241"/>
      <c r="C33" s="241"/>
      <c r="D33" s="241"/>
      <c r="E33" s="241"/>
      <c r="F33" s="241"/>
    </row>
  </sheetData>
  <mergeCells count="35">
    <mergeCell ref="A11:C11"/>
    <mergeCell ref="A12:C12"/>
    <mergeCell ref="A5:C5"/>
    <mergeCell ref="A6:C6"/>
    <mergeCell ref="A7:C7"/>
    <mergeCell ref="A8:C8"/>
    <mergeCell ref="A10:C10"/>
    <mergeCell ref="C18:F18"/>
    <mergeCell ref="C30:F30"/>
    <mergeCell ref="C32:F32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D13:F13"/>
    <mergeCell ref="A13:C13"/>
    <mergeCell ref="A33:F33"/>
    <mergeCell ref="A1:E1"/>
    <mergeCell ref="A2:E2"/>
    <mergeCell ref="A3:E3"/>
    <mergeCell ref="C19:F19"/>
    <mergeCell ref="C20:F20"/>
    <mergeCell ref="D5:F5"/>
    <mergeCell ref="D6:F6"/>
    <mergeCell ref="D7:F7"/>
    <mergeCell ref="D8:F8"/>
    <mergeCell ref="D10:F10"/>
    <mergeCell ref="D11:F11"/>
    <mergeCell ref="D12:F12"/>
    <mergeCell ref="A17:E17"/>
  </mergeCells>
  <conditionalFormatting sqref="B32">
    <cfRule type="cellIs" dxfId="36" priority="5" operator="between">
      <formula>0</formula>
      <formula>"&lt;Listen!$A$52"</formula>
    </cfRule>
  </conditionalFormatting>
  <dataValidations count="1">
    <dataValidation type="list" allowBlank="1" showInputMessage="1" showErrorMessage="1" sqref="D7:F7" xr:uid="{00000000-0002-0000-0200-000000000000}">
      <formula1>FO</formula1>
    </dataValidation>
  </dataValidations>
  <pageMargins left="0.70866141732283472" right="0.70866141732283472" top="0.78740157480314965" bottom="0.78740157480314965" header="0.31496062992125984" footer="0.31496062992125984"/>
  <pageSetup paperSize="9" scale="94" orientation="portrait" r:id="rId1"/>
  <headerFooter>
    <oddHeader>&amp;R&amp;G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Option Button 1">
              <controlPr locked="0" defaultSize="0" autoFill="0" autoLine="0" autoPict="0">
                <anchor moveWithCells="1">
                  <from>
                    <xdr:col>4</xdr:col>
                    <xdr:colOff>922020</xdr:colOff>
                    <xdr:row>13</xdr:row>
                    <xdr:rowOff>68580</xdr:rowOff>
                  </from>
                  <to>
                    <xdr:col>5</xdr:col>
                    <xdr:colOff>38100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Option Button 2">
              <controlPr locked="0" defaultSize="0" autoFill="0" autoLine="0" autoPict="0">
                <anchor moveWithCells="1">
                  <from>
                    <xdr:col>5</xdr:col>
                    <xdr:colOff>121920</xdr:colOff>
                    <xdr:row>13</xdr:row>
                    <xdr:rowOff>30480</xdr:rowOff>
                  </from>
                  <to>
                    <xdr:col>6</xdr:col>
                    <xdr:colOff>388620</xdr:colOff>
                    <xdr:row>15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17069D-0501-4CF5-815F-8398602AEA26}">
            <xm:f>B19&gt;Listen!$A$53</xm:f>
            <x14:dxf>
              <font>
                <b/>
                <i val="0"/>
                <color rgb="FF990033"/>
              </font>
              <fill>
                <patternFill>
                  <bgColor rgb="FFFFB7B7"/>
                </patternFill>
              </fill>
            </x14:dxf>
          </x14:cfRule>
          <x14:cfRule type="expression" priority="3" id="{B9FCDAF4-B8C9-4CF4-BA57-A1373C8E9819}">
            <xm:f>B19&gt;Listen!$A$52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59996337778862885"/>
                </patternFill>
              </fill>
            </x14:dxf>
          </x14:cfRule>
          <x14:cfRule type="expression" priority="4" id="{1B966AB1-7454-4566-8F4F-D8D3B74513CA}">
            <xm:f>B19&lt;Listen!$A$52</xm:f>
            <x14:dxf>
              <font>
                <b/>
                <i val="0"/>
                <color rgb="FF990033"/>
              </font>
              <fill>
                <patternFill>
                  <bgColor rgb="FFFFB7B7"/>
                </patternFill>
              </fill>
            </x14:dxf>
          </x14:cfRule>
          <xm:sqref>B19:B30</xm:sqref>
        </x14:conditionalFormatting>
        <x14:conditionalFormatting xmlns:xm="http://schemas.microsoft.com/office/excel/2006/main">
          <x14:cfRule type="cellIs" priority="1" operator="greaterThanOrEqual" id="{22D96F43-BB64-4101-96F2-D2141AF9C786}">
            <xm:f>Listen!$A$54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59996337778862885"/>
                </patternFill>
              </fill>
            </x14:dxf>
          </x14:cfRule>
          <xm:sqref>B32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5"/>
  <sheetViews>
    <sheetView tabSelected="1" topLeftCell="A10" zoomScaleNormal="100" workbookViewId="0">
      <selection activeCell="P24" sqref="P24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48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172" t="str">
        <f>'Übersicht Gesamt'!D6</f>
        <v>ausfüllen</v>
      </c>
      <c r="F3" s="173"/>
      <c r="G3" s="173"/>
      <c r="H3" s="173"/>
      <c r="I3" s="173"/>
      <c r="J3" s="173"/>
      <c r="K3" s="174"/>
    </row>
    <row r="4" spans="1:12" x14ac:dyDescent="0.3">
      <c r="A4" s="2" t="s">
        <v>4</v>
      </c>
      <c r="B4" s="2"/>
      <c r="C4" s="2"/>
      <c r="D4" s="2"/>
      <c r="E4" s="175" t="str">
        <f>'Übersicht Gesamt'!D7</f>
        <v>11FO-1</v>
      </c>
      <c r="F4" s="176"/>
      <c r="G4" s="176"/>
      <c r="H4" s="176"/>
      <c r="I4" s="176"/>
      <c r="J4" s="176"/>
      <c r="K4" s="177"/>
    </row>
    <row r="5" spans="1:12" ht="16.2" thickBot="1" x14ac:dyDescent="0.35">
      <c r="A5" s="2" t="s">
        <v>37</v>
      </c>
      <c r="B5" s="2"/>
      <c r="C5" s="2"/>
      <c r="D5" s="2"/>
      <c r="E5" s="178" t="str">
        <f>'Übersicht Gesamt'!D8</f>
        <v>Herr Braun</v>
      </c>
      <c r="F5" s="179"/>
      <c r="G5" s="179"/>
      <c r="H5" s="179"/>
      <c r="I5" s="179"/>
      <c r="J5" s="179"/>
      <c r="K5" s="180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63">
        <f>Listen!A57</f>
        <v>46235</v>
      </c>
      <c r="B14" s="164">
        <f>A14</f>
        <v>46235</v>
      </c>
      <c r="C14" s="39"/>
      <c r="D14" s="40"/>
      <c r="E14" s="40"/>
      <c r="F14" s="131">
        <f>IF(E14="",0,E14-D14)</f>
        <v>0</v>
      </c>
      <c r="G14" s="40"/>
      <c r="H14" s="134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35" t="e">
        <f>IF(DATEDIF($E$3,A14,"Y")&lt;18,2,1)</f>
        <v>#VALUE!</v>
      </c>
      <c r="J14" s="131">
        <f>F14-G14</f>
        <v>0</v>
      </c>
      <c r="K14" s="45"/>
    </row>
    <row r="15" spans="1:12" ht="17.100000000000001" customHeight="1" x14ac:dyDescent="0.3">
      <c r="A15" s="157">
        <f>A14+1</f>
        <v>46236</v>
      </c>
      <c r="B15" s="158">
        <f t="shared" ref="B15:B44" si="0">A15</f>
        <v>46236</v>
      </c>
      <c r="C15" s="41"/>
      <c r="D15" s="42"/>
      <c r="E15" s="42"/>
      <c r="F15" s="132">
        <f t="shared" ref="F15:F44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4" si="2">IF(DATEDIF($E$3,A15,"Y")&lt;18,2,1)</f>
        <v>#VALUE!</v>
      </c>
      <c r="J15" s="132">
        <f t="shared" ref="J15:J44" si="3">F15-G15</f>
        <v>0</v>
      </c>
      <c r="K15" s="46"/>
    </row>
    <row r="16" spans="1:12" ht="17.100000000000001" customHeight="1" x14ac:dyDescent="0.3">
      <c r="A16" s="157">
        <f t="shared" ref="A16:A44" si="4">A15+1</f>
        <v>46237</v>
      </c>
      <c r="B16" s="158">
        <f t="shared" si="0"/>
        <v>46237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46238</v>
      </c>
      <c r="B17" s="158">
        <f t="shared" si="0"/>
        <v>46238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46239</v>
      </c>
      <c r="B18" s="158">
        <f t="shared" si="0"/>
        <v>46239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46240</v>
      </c>
      <c r="B19" s="158">
        <f t="shared" si="0"/>
        <v>46240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46241</v>
      </c>
      <c r="B20" s="158">
        <f t="shared" si="0"/>
        <v>46241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46242</v>
      </c>
      <c r="B21" s="158">
        <f t="shared" si="0"/>
        <v>46242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46243</v>
      </c>
      <c r="B22" s="158">
        <f t="shared" si="0"/>
        <v>46243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46244</v>
      </c>
      <c r="B23" s="158">
        <f t="shared" si="0"/>
        <v>46244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46245</v>
      </c>
      <c r="B24" s="158">
        <f t="shared" si="0"/>
        <v>46245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46246</v>
      </c>
      <c r="B25" s="158">
        <f t="shared" si="0"/>
        <v>46246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46247</v>
      </c>
      <c r="B26" s="158">
        <f t="shared" si="0"/>
        <v>46247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46248</v>
      </c>
      <c r="B27" s="158">
        <f t="shared" si="0"/>
        <v>46248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46249</v>
      </c>
      <c r="B28" s="158">
        <f t="shared" si="0"/>
        <v>46249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46250</v>
      </c>
      <c r="B29" s="158">
        <f t="shared" si="0"/>
        <v>46250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46251</v>
      </c>
      <c r="B30" s="158">
        <f t="shared" si="0"/>
        <v>46251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46252</v>
      </c>
      <c r="B31" s="158">
        <f t="shared" si="0"/>
        <v>46252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46253</v>
      </c>
      <c r="B32" s="158">
        <f t="shared" si="0"/>
        <v>46253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46254</v>
      </c>
      <c r="B33" s="158">
        <f t="shared" si="0"/>
        <v>46254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46255</v>
      </c>
      <c r="B34" s="158">
        <f t="shared" si="0"/>
        <v>46255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46256</v>
      </c>
      <c r="B35" s="158">
        <f t="shared" si="0"/>
        <v>46256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46257</v>
      </c>
      <c r="B36" s="158">
        <f t="shared" si="0"/>
        <v>46257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46258</v>
      </c>
      <c r="B37" s="158">
        <f t="shared" si="0"/>
        <v>46258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46259</v>
      </c>
      <c r="B38" s="158">
        <f t="shared" si="0"/>
        <v>46259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46260</v>
      </c>
      <c r="B39" s="158">
        <f t="shared" si="0"/>
        <v>46260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46261</v>
      </c>
      <c r="B40" s="158">
        <f t="shared" si="0"/>
        <v>46261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46262</v>
      </c>
      <c r="B41" s="158">
        <f t="shared" si="0"/>
        <v>46262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46263</v>
      </c>
      <c r="B42" s="158">
        <f t="shared" si="0"/>
        <v>46263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x14ac:dyDescent="0.3">
      <c r="A43" s="157">
        <f t="shared" si="4"/>
        <v>46264</v>
      </c>
      <c r="B43" s="158">
        <f t="shared" si="0"/>
        <v>46264</v>
      </c>
      <c r="C43" s="41"/>
      <c r="D43" s="42"/>
      <c r="E43" s="42"/>
      <c r="F43" s="132">
        <f t="shared" si="1"/>
        <v>0</v>
      </c>
      <c r="G43" s="42"/>
      <c r="H43" s="136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7" t="e">
        <f t="shared" si="2"/>
        <v>#VALUE!</v>
      </c>
      <c r="J43" s="132">
        <f t="shared" si="3"/>
        <v>0</v>
      </c>
      <c r="K43" s="46"/>
    </row>
    <row r="44" spans="1:11" ht="17.100000000000001" customHeight="1" thickBot="1" x14ac:dyDescent="0.35">
      <c r="A44" s="159">
        <f t="shared" si="4"/>
        <v>46265</v>
      </c>
      <c r="B44" s="160">
        <f t="shared" si="0"/>
        <v>46265</v>
      </c>
      <c r="C44" s="43"/>
      <c r="D44" s="44"/>
      <c r="E44" s="44"/>
      <c r="F44" s="133">
        <f t="shared" si="1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2"/>
        <v>#VALUE!</v>
      </c>
      <c r="J44" s="133">
        <f t="shared" si="3"/>
        <v>0</v>
      </c>
      <c r="K44" s="47"/>
    </row>
    <row r="45" spans="1:11" ht="16.2" thickBot="1" x14ac:dyDescent="0.35">
      <c r="A45" s="195" t="s">
        <v>40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sheet="1" objects="1" scenarios="1"/>
  <mergeCells count="24">
    <mergeCell ref="K12:K13"/>
    <mergeCell ref="A12:A13"/>
    <mergeCell ref="B12:B13"/>
    <mergeCell ref="A52:E52"/>
    <mergeCell ref="A54:E54"/>
    <mergeCell ref="E12:E13"/>
    <mergeCell ref="A49:E49"/>
    <mergeCell ref="A45:I45"/>
    <mergeCell ref="A55:E55"/>
    <mergeCell ref="A1:K1"/>
    <mergeCell ref="H12:I13"/>
    <mergeCell ref="E3:K3"/>
    <mergeCell ref="E4:K4"/>
    <mergeCell ref="E5:K5"/>
    <mergeCell ref="E7:K7"/>
    <mergeCell ref="E8:K8"/>
    <mergeCell ref="E9:K9"/>
    <mergeCell ref="E10:K10"/>
    <mergeCell ref="E2:K2"/>
    <mergeCell ref="F12:F13"/>
    <mergeCell ref="G12:G13"/>
    <mergeCell ref="J12:J13"/>
    <mergeCell ref="C12:C13"/>
    <mergeCell ref="D12:D13"/>
  </mergeCells>
  <conditionalFormatting sqref="A14:K44">
    <cfRule type="expression" dxfId="35" priority="1">
      <formula>OR(WEEKDAY($A14)=1,WEEKDAY($A14)=7)</formula>
    </cfRule>
  </conditionalFormatting>
  <dataValidations count="2">
    <dataValidation type="list" errorStyle="warning" showInputMessage="1" showErrorMessage="1" error="Bitte wählen Sie ein Zeichen aus." sqref="C14:C44" xr:uid="{00000000-0002-0000-0300-000000000000}">
      <formula1>Zeichen</formula1>
    </dataValidation>
    <dataValidation type="list" errorStyle="warning" showInputMessage="1" showErrorMessage="1" error="Pausenzeiten eingeben" sqref="G14:G44" xr:uid="{00000000-0002-0000-03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A6E9177-1296-4361-9841-C4C3BC387651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2C9F618E-51DE-42B7-93DF-279DB6FB0873}">
            <xm:f>AND($I14=2,$J14&gt;Listen!$A$49)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J14:J44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4"/>
  <sheetViews>
    <sheetView topLeftCell="A12" zoomScaleNormal="100" workbookViewId="0">
      <selection activeCell="D14" sqref="D14:E40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August!A14+31</f>
        <v>46266</v>
      </c>
      <c r="B14" s="156">
        <f>A14</f>
        <v>46266</v>
      </c>
      <c r="C14" s="50"/>
      <c r="D14" s="42"/>
      <c r="E14" s="42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46267</v>
      </c>
      <c r="B15" s="158">
        <f t="shared" ref="B15:B43" si="0">A15</f>
        <v>46267</v>
      </c>
      <c r="C15" s="41"/>
      <c r="D15" s="42"/>
      <c r="E15" s="42"/>
      <c r="F15" s="132">
        <f t="shared" ref="F15:F43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3" si="2">IF(DATEDIF($E$3,A15,"Y")&lt;18,2,1)</f>
        <v>#VALUE!</v>
      </c>
      <c r="J15" s="132">
        <f t="shared" ref="J15:J43" si="3">F15-G15</f>
        <v>0</v>
      </c>
      <c r="K15" s="46"/>
    </row>
    <row r="16" spans="1:12" ht="17.100000000000001" customHeight="1" x14ac:dyDescent="0.3">
      <c r="A16" s="157">
        <f t="shared" ref="A16:A43" si="4">A15+1</f>
        <v>46268</v>
      </c>
      <c r="B16" s="158">
        <f t="shared" si="0"/>
        <v>46268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46269</v>
      </c>
      <c r="B17" s="158">
        <f t="shared" si="0"/>
        <v>46269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46270</v>
      </c>
      <c r="B18" s="158">
        <f t="shared" si="0"/>
        <v>46270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46271</v>
      </c>
      <c r="B19" s="158">
        <f t="shared" si="0"/>
        <v>46271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46272</v>
      </c>
      <c r="B20" s="158">
        <f t="shared" si="0"/>
        <v>46272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46273</v>
      </c>
      <c r="B21" s="158">
        <f t="shared" si="0"/>
        <v>46273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46274</v>
      </c>
      <c r="B22" s="158">
        <f t="shared" si="0"/>
        <v>46274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46275</v>
      </c>
      <c r="B23" s="158">
        <f t="shared" si="0"/>
        <v>46275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46276</v>
      </c>
      <c r="B24" s="158">
        <f t="shared" si="0"/>
        <v>46276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46277</v>
      </c>
      <c r="B25" s="158">
        <f t="shared" si="0"/>
        <v>46277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46278</v>
      </c>
      <c r="B26" s="158">
        <f t="shared" si="0"/>
        <v>46278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46279</v>
      </c>
      <c r="B27" s="158">
        <f t="shared" si="0"/>
        <v>46279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46280</v>
      </c>
      <c r="B28" s="158">
        <f t="shared" si="0"/>
        <v>46280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46281</v>
      </c>
      <c r="B29" s="158">
        <f t="shared" si="0"/>
        <v>46281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46282</v>
      </c>
      <c r="B30" s="158">
        <f t="shared" si="0"/>
        <v>46282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46283</v>
      </c>
      <c r="B31" s="158">
        <f t="shared" si="0"/>
        <v>46283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46284</v>
      </c>
      <c r="B32" s="158">
        <f t="shared" si="0"/>
        <v>46284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46285</v>
      </c>
      <c r="B33" s="158">
        <f t="shared" si="0"/>
        <v>46285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46286</v>
      </c>
      <c r="B34" s="158">
        <f t="shared" si="0"/>
        <v>46286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46287</v>
      </c>
      <c r="B35" s="158">
        <f t="shared" si="0"/>
        <v>46287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46288</v>
      </c>
      <c r="B36" s="158">
        <f t="shared" si="0"/>
        <v>46288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46289</v>
      </c>
      <c r="B37" s="158">
        <f t="shared" si="0"/>
        <v>46289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46290</v>
      </c>
      <c r="B38" s="158">
        <f t="shared" si="0"/>
        <v>46290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46291</v>
      </c>
      <c r="B39" s="158">
        <f t="shared" si="0"/>
        <v>46291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46292</v>
      </c>
      <c r="B40" s="158">
        <f t="shared" si="0"/>
        <v>46292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46293</v>
      </c>
      <c r="B41" s="158">
        <f t="shared" si="0"/>
        <v>46293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46294</v>
      </c>
      <c r="B42" s="158">
        <f t="shared" si="0"/>
        <v>46294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thickBot="1" x14ac:dyDescent="0.35">
      <c r="A43" s="159">
        <f t="shared" si="4"/>
        <v>46295</v>
      </c>
      <c r="B43" s="160">
        <f t="shared" si="0"/>
        <v>46295</v>
      </c>
      <c r="C43" s="43"/>
      <c r="D43" s="44"/>
      <c r="E43" s="44"/>
      <c r="F43" s="133">
        <f t="shared" si="1"/>
        <v>0</v>
      </c>
      <c r="G43" s="44"/>
      <c r="H43" s="138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9" t="e">
        <f t="shared" si="2"/>
        <v>#VALUE!</v>
      </c>
      <c r="J43" s="133">
        <f t="shared" si="3"/>
        <v>0</v>
      </c>
      <c r="K43" s="47"/>
    </row>
    <row r="44" spans="1:11" ht="16.2" thickBot="1" x14ac:dyDescent="0.35">
      <c r="A44" s="195" t="s">
        <v>114</v>
      </c>
      <c r="B44" s="195"/>
      <c r="C44" s="195"/>
      <c r="D44" s="195"/>
      <c r="E44" s="195"/>
      <c r="F44" s="195"/>
      <c r="G44" s="195"/>
      <c r="H44" s="279"/>
      <c r="I44" s="196"/>
      <c r="J44" s="140">
        <f>SUM(J14:J43)</f>
        <v>0</v>
      </c>
    </row>
    <row r="45" spans="1:11" ht="48" customHeight="1" thickBot="1" x14ac:dyDescent="0.35">
      <c r="A45" s="12"/>
      <c r="B45" s="12"/>
      <c r="D45" s="12"/>
      <c r="E45" s="12"/>
      <c r="F45" s="12"/>
    </row>
    <row r="46" spans="1:11" ht="24.75" customHeight="1" x14ac:dyDescent="0.3">
      <c r="A46" s="13" t="s">
        <v>20</v>
      </c>
      <c r="D46" s="13" t="s">
        <v>21</v>
      </c>
      <c r="G46" s="22" t="s">
        <v>23</v>
      </c>
      <c r="H46" s="24"/>
      <c r="I46" s="24"/>
      <c r="J46" s="14"/>
      <c r="K46" s="15"/>
    </row>
    <row r="47" spans="1:11" ht="25.5" customHeight="1" x14ac:dyDescent="0.3">
      <c r="A47" s="27" t="s">
        <v>22</v>
      </c>
      <c r="B47" s="28"/>
      <c r="C47" s="28"/>
      <c r="D47" s="28"/>
      <c r="E47" s="28"/>
      <c r="G47" s="16"/>
      <c r="H47" s="17"/>
      <c r="I47" s="17"/>
      <c r="J47" s="17"/>
      <c r="K47" s="18"/>
    </row>
    <row r="48" spans="1:11" x14ac:dyDescent="0.3">
      <c r="A48" s="165" t="s">
        <v>25</v>
      </c>
      <c r="B48" s="166"/>
      <c r="C48" s="166"/>
      <c r="D48" s="166"/>
      <c r="E48" s="166"/>
      <c r="G48" s="16"/>
      <c r="H48" s="17"/>
      <c r="I48" s="17"/>
      <c r="J48" s="17"/>
      <c r="K48" s="18"/>
    </row>
    <row r="49" spans="1:11" x14ac:dyDescent="0.3">
      <c r="A49" s="29" t="s">
        <v>26</v>
      </c>
      <c r="B49" s="2"/>
      <c r="C49" s="2"/>
      <c r="D49" s="2"/>
      <c r="E49" s="2"/>
      <c r="G49" s="16"/>
      <c r="H49" s="17"/>
      <c r="I49" s="17"/>
      <c r="J49" s="17"/>
      <c r="K49" s="18"/>
    </row>
    <row r="50" spans="1:11" x14ac:dyDescent="0.3">
      <c r="A50" s="29" t="s">
        <v>27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165" t="s">
        <v>28</v>
      </c>
      <c r="B51" s="166"/>
      <c r="C51" s="166"/>
      <c r="D51" s="166"/>
      <c r="E51" s="166"/>
      <c r="G51" s="16"/>
      <c r="H51" s="17"/>
      <c r="I51" s="17"/>
      <c r="J51" s="17"/>
      <c r="K51" s="18"/>
    </row>
    <row r="52" spans="1:11" x14ac:dyDescent="0.3">
      <c r="A52" s="29" t="s">
        <v>29</v>
      </c>
      <c r="B52" s="2"/>
      <c r="C52" s="2"/>
      <c r="D52" s="2"/>
      <c r="E52" s="2"/>
      <c r="G52" s="16"/>
      <c r="H52" s="17"/>
      <c r="I52" s="17"/>
      <c r="J52" s="17"/>
      <c r="K52" s="18"/>
    </row>
    <row r="53" spans="1:11" ht="15.75" customHeight="1" x14ac:dyDescent="0.3">
      <c r="A53" s="165" t="s">
        <v>30</v>
      </c>
      <c r="B53" s="166"/>
      <c r="C53" s="166"/>
      <c r="D53" s="166"/>
      <c r="E53" s="166"/>
      <c r="G53" s="16"/>
      <c r="H53" s="17"/>
      <c r="I53" s="17"/>
      <c r="J53" s="17"/>
      <c r="K53" s="18"/>
    </row>
    <row r="54" spans="1:11" ht="15.75" customHeight="1" thickBot="1" x14ac:dyDescent="0.35">
      <c r="A54" s="165" t="s">
        <v>31</v>
      </c>
      <c r="B54" s="166"/>
      <c r="C54" s="166"/>
      <c r="D54" s="166"/>
      <c r="E54" s="166"/>
      <c r="G54" s="19"/>
      <c r="H54" s="20"/>
      <c r="I54" s="20"/>
      <c r="J54" s="20"/>
      <c r="K54" s="21"/>
    </row>
  </sheetData>
  <sheetProtection algorithmName="SHA-512" hashValue="c5aG8Bk13A2skZVTRJDhqtkrsgqpspoyxRFh5MB82UpSUDcUg6tyAiMWauVTsh2COdiZrJ37AbuQyXVUd1gHKA==" saltValue="E6fB6MXWYNwt7gx6nXN4yQ==" spinCount="100000" sheet="1" objects="1" scenarios="1"/>
  <mergeCells count="24">
    <mergeCell ref="A53:E53"/>
    <mergeCell ref="A54:E54"/>
    <mergeCell ref="A44:I44"/>
    <mergeCell ref="H12:I13"/>
    <mergeCell ref="J12:J13"/>
    <mergeCell ref="K12:K13"/>
    <mergeCell ref="A48:E48"/>
    <mergeCell ref="A51:E51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3">
    <cfRule type="expression" dxfId="32" priority="1">
      <formula>OR(WEEKDAY($A14)=1,WEEKDAY($A14)=7)</formula>
    </cfRule>
  </conditionalFormatting>
  <dataValidations count="2">
    <dataValidation type="list" errorStyle="warning" showInputMessage="1" showErrorMessage="1" error="Pausenzeiten eingeben" sqref="G14:G43" xr:uid="{00000000-0002-0000-0400-000000000000}">
      <formula1>Pausen</formula1>
    </dataValidation>
    <dataValidation type="list" errorStyle="warning" showInputMessage="1" showErrorMessage="1" error="Bitte wählen Sie ein Zeichen aus." sqref="C14:C43" xr:uid="{00000000-0002-0000-04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ED63882-A8EE-45FB-89D9-DE65BF000CD9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G14:G43</xm:sqref>
        </x14:conditionalFormatting>
        <x14:conditionalFormatting xmlns:xm="http://schemas.microsoft.com/office/excel/2006/main">
          <x14:cfRule type="expression" priority="2" id="{5C001DF4-76D7-4574-B042-055E3BE61E5D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5"/>
  <sheetViews>
    <sheetView topLeftCell="A9" zoomScaleNormal="100" workbookViewId="0">
      <selection activeCell="D18" sqref="D18:E22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September!A14+30</f>
        <v>46296</v>
      </c>
      <c r="B14" s="156">
        <f>A14</f>
        <v>46296</v>
      </c>
      <c r="C14" s="50"/>
      <c r="D14" s="42"/>
      <c r="E14" s="42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46297</v>
      </c>
      <c r="B15" s="158">
        <f t="shared" ref="B15:B42" si="0">A15</f>
        <v>46297</v>
      </c>
      <c r="C15" s="41"/>
      <c r="D15" s="42"/>
      <c r="E15" s="42"/>
      <c r="F15" s="132">
        <f t="shared" ref="F15:F42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2" si="2">IF(DATEDIF($E$3,A15,"Y")&lt;18,2,1)</f>
        <v>#VALUE!</v>
      </c>
      <c r="J15" s="132">
        <f t="shared" ref="J15:J42" si="3">F15-G15</f>
        <v>0</v>
      </c>
      <c r="K15" s="46"/>
    </row>
    <row r="16" spans="1:12" ht="17.100000000000001" customHeight="1" x14ac:dyDescent="0.3">
      <c r="A16" s="157">
        <f t="shared" ref="A16:A42" si="4">A15+1</f>
        <v>46298</v>
      </c>
      <c r="B16" s="158">
        <f t="shared" si="0"/>
        <v>46298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46299</v>
      </c>
      <c r="B17" s="158">
        <f t="shared" si="0"/>
        <v>46299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46300</v>
      </c>
      <c r="B18" s="158">
        <f t="shared" si="0"/>
        <v>46300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46301</v>
      </c>
      <c r="B19" s="158">
        <f t="shared" si="0"/>
        <v>46301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46302</v>
      </c>
      <c r="B20" s="158">
        <f t="shared" si="0"/>
        <v>46302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46303</v>
      </c>
      <c r="B21" s="158">
        <f t="shared" si="0"/>
        <v>46303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46304</v>
      </c>
      <c r="B22" s="158">
        <f t="shared" si="0"/>
        <v>46304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46305</v>
      </c>
      <c r="B23" s="158">
        <f t="shared" si="0"/>
        <v>46305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46306</v>
      </c>
      <c r="B24" s="158">
        <f t="shared" si="0"/>
        <v>46306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46307</v>
      </c>
      <c r="B25" s="158">
        <f t="shared" si="0"/>
        <v>46307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46308</v>
      </c>
      <c r="B26" s="158">
        <f t="shared" si="0"/>
        <v>46308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46309</v>
      </c>
      <c r="B27" s="158">
        <f t="shared" si="0"/>
        <v>46309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46310</v>
      </c>
      <c r="B28" s="158">
        <f t="shared" si="0"/>
        <v>46310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46311</v>
      </c>
      <c r="B29" s="158">
        <f t="shared" si="0"/>
        <v>46311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46312</v>
      </c>
      <c r="B30" s="158">
        <f t="shared" si="0"/>
        <v>46312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46313</v>
      </c>
      <c r="B31" s="158">
        <f t="shared" si="0"/>
        <v>46313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46314</v>
      </c>
      <c r="B32" s="158">
        <f t="shared" si="0"/>
        <v>46314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46315</v>
      </c>
      <c r="B33" s="158">
        <f t="shared" si="0"/>
        <v>46315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46316</v>
      </c>
      <c r="B34" s="158">
        <f t="shared" si="0"/>
        <v>46316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46317</v>
      </c>
      <c r="B35" s="158">
        <f t="shared" si="0"/>
        <v>46317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46318</v>
      </c>
      <c r="B36" s="158">
        <f t="shared" si="0"/>
        <v>46318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46319</v>
      </c>
      <c r="B37" s="158">
        <f t="shared" si="0"/>
        <v>46319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46320</v>
      </c>
      <c r="B38" s="158">
        <f t="shared" si="0"/>
        <v>46320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46321</v>
      </c>
      <c r="B39" s="158">
        <f t="shared" si="0"/>
        <v>46321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46322</v>
      </c>
      <c r="B40" s="158">
        <f t="shared" si="0"/>
        <v>46322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46323</v>
      </c>
      <c r="B41" s="158">
        <f t="shared" si="0"/>
        <v>46323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46324</v>
      </c>
      <c r="B42" s="158">
        <f t="shared" si="0"/>
        <v>46324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x14ac:dyDescent="0.3">
      <c r="A43" s="161">
        <f t="shared" ref="A43:A44" si="5">A42+1</f>
        <v>46325</v>
      </c>
      <c r="B43" s="162">
        <f t="shared" ref="B43:B44" si="6">A43</f>
        <v>46325</v>
      </c>
      <c r="C43" s="53"/>
      <c r="D43" s="42"/>
      <c r="E43" s="42"/>
      <c r="F43" s="144">
        <f t="shared" ref="F43:F44" si="7">IF(E43="",0,E43-D43)</f>
        <v>0</v>
      </c>
      <c r="G43" s="54"/>
      <c r="H43" s="145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46" t="e">
        <f t="shared" ref="I43:I44" si="8">IF(DATEDIF($E$3,A43,"Y")&lt;18,2,1)</f>
        <v>#VALUE!</v>
      </c>
      <c r="J43" s="144">
        <f t="shared" ref="J43:J44" si="9">F43-G43</f>
        <v>0</v>
      </c>
      <c r="K43" s="55"/>
    </row>
    <row r="44" spans="1:11" ht="17.100000000000001" customHeight="1" thickBot="1" x14ac:dyDescent="0.35">
      <c r="A44" s="159">
        <f t="shared" si="5"/>
        <v>46326</v>
      </c>
      <c r="B44" s="160">
        <f t="shared" si="6"/>
        <v>46326</v>
      </c>
      <c r="C44" s="43"/>
      <c r="D44" s="125"/>
      <c r="E44" s="125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113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NHvMk8mAU+t8HQtSoSC8XrExE9tpRCdxPW5ldkk2uhzS5FWWqQePxCDTUVEWH+/rCxSzJSXX8/T59k3VVLLyiA==" saltValue="HcHDUYjvB6Laj7LnuVBxHQ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29" priority="1">
      <formula>OR(WEEKDAY($A14)=1,WEEKDAY($A14)=7)</formula>
    </cfRule>
  </conditionalFormatting>
  <dataValidations count="2">
    <dataValidation type="list" errorStyle="warning" showInputMessage="1" showErrorMessage="1" error="Bitte wählen Sie ein Zeichen aus." sqref="C14:C44" xr:uid="{00000000-0002-0000-0500-000000000000}">
      <formula1>Zeichen</formula1>
    </dataValidation>
    <dataValidation type="list" errorStyle="warning" showInputMessage="1" showErrorMessage="1" error="Pausenzeiten eingeben" sqref="G14:G44" xr:uid="{00000000-0002-0000-05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71081A-C5B2-43E9-96CE-FA6F8DF313A6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279B745E-3577-4E04-ADBC-2A486B2B1591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4"/>
  <sheetViews>
    <sheetView topLeftCell="A10" zoomScaleNormal="100" workbookViewId="0">
      <selection activeCell="G14" sqref="G14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Oktober!A14+31</f>
        <v>46327</v>
      </c>
      <c r="B14" s="156">
        <f>A14</f>
        <v>46327</v>
      </c>
      <c r="C14" s="50"/>
      <c r="D14" s="42"/>
      <c r="E14" s="42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46328</v>
      </c>
      <c r="B15" s="158">
        <f t="shared" ref="B15:B43" si="0">A15</f>
        <v>46328</v>
      </c>
      <c r="C15" s="41"/>
      <c r="D15" s="42"/>
      <c r="E15" s="42"/>
      <c r="F15" s="132">
        <f t="shared" ref="F15:F43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3" si="2">IF(DATEDIF($E$3,A15,"Y")&lt;18,2,1)</f>
        <v>#VALUE!</v>
      </c>
      <c r="J15" s="132">
        <f t="shared" ref="J15:J43" si="3">F15-G15</f>
        <v>0</v>
      </c>
      <c r="K15" s="46"/>
    </row>
    <row r="16" spans="1:12" ht="17.100000000000001" customHeight="1" x14ac:dyDescent="0.3">
      <c r="A16" s="157">
        <f t="shared" ref="A16:A43" si="4">A15+1</f>
        <v>46329</v>
      </c>
      <c r="B16" s="158">
        <f t="shared" si="0"/>
        <v>46329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46330</v>
      </c>
      <c r="B17" s="158">
        <f t="shared" si="0"/>
        <v>46330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46331</v>
      </c>
      <c r="B18" s="158">
        <f t="shared" si="0"/>
        <v>46331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46332</v>
      </c>
      <c r="B19" s="158">
        <f t="shared" si="0"/>
        <v>46332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46333</v>
      </c>
      <c r="B20" s="158">
        <f t="shared" si="0"/>
        <v>46333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46334</v>
      </c>
      <c r="B21" s="158">
        <f t="shared" si="0"/>
        <v>46334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46335</v>
      </c>
      <c r="B22" s="158">
        <f t="shared" si="0"/>
        <v>46335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46336</v>
      </c>
      <c r="B23" s="158">
        <f t="shared" si="0"/>
        <v>46336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46337</v>
      </c>
      <c r="B24" s="158">
        <f t="shared" si="0"/>
        <v>46337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46338</v>
      </c>
      <c r="B25" s="158">
        <f t="shared" si="0"/>
        <v>46338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46339</v>
      </c>
      <c r="B26" s="158">
        <f t="shared" si="0"/>
        <v>46339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46340</v>
      </c>
      <c r="B27" s="158">
        <f t="shared" si="0"/>
        <v>46340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46341</v>
      </c>
      <c r="B28" s="158">
        <f t="shared" si="0"/>
        <v>46341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46342</v>
      </c>
      <c r="B29" s="158">
        <f t="shared" si="0"/>
        <v>46342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46343</v>
      </c>
      <c r="B30" s="158">
        <f t="shared" si="0"/>
        <v>46343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46344</v>
      </c>
      <c r="B31" s="158">
        <f t="shared" si="0"/>
        <v>46344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46345</v>
      </c>
      <c r="B32" s="158">
        <f t="shared" si="0"/>
        <v>46345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46346</v>
      </c>
      <c r="B33" s="158">
        <f t="shared" si="0"/>
        <v>46346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46347</v>
      </c>
      <c r="B34" s="158">
        <f t="shared" si="0"/>
        <v>46347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46348</v>
      </c>
      <c r="B35" s="158">
        <f t="shared" si="0"/>
        <v>46348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46349</v>
      </c>
      <c r="B36" s="158">
        <f t="shared" si="0"/>
        <v>46349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46350</v>
      </c>
      <c r="B37" s="158">
        <f t="shared" si="0"/>
        <v>46350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46351</v>
      </c>
      <c r="B38" s="158">
        <f t="shared" si="0"/>
        <v>46351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46352</v>
      </c>
      <c r="B39" s="158">
        <f t="shared" si="0"/>
        <v>46352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46353</v>
      </c>
      <c r="B40" s="158">
        <f t="shared" si="0"/>
        <v>46353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46354</v>
      </c>
      <c r="B41" s="158">
        <f t="shared" si="0"/>
        <v>46354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46355</v>
      </c>
      <c r="B42" s="158">
        <f t="shared" si="0"/>
        <v>46355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thickBot="1" x14ac:dyDescent="0.35">
      <c r="A43" s="159">
        <f t="shared" si="4"/>
        <v>46356</v>
      </c>
      <c r="B43" s="160">
        <f t="shared" si="0"/>
        <v>46356</v>
      </c>
      <c r="C43" s="43"/>
      <c r="D43" s="44"/>
      <c r="E43" s="44"/>
      <c r="F43" s="133">
        <f t="shared" si="1"/>
        <v>0</v>
      </c>
      <c r="G43" s="44"/>
      <c r="H43" s="138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9" t="e">
        <f t="shared" si="2"/>
        <v>#VALUE!</v>
      </c>
      <c r="J43" s="133">
        <f t="shared" si="3"/>
        <v>0</v>
      </c>
      <c r="K43" s="47"/>
    </row>
    <row r="44" spans="1:11" ht="16.2" thickBot="1" x14ac:dyDescent="0.35">
      <c r="A44" s="195" t="s">
        <v>103</v>
      </c>
      <c r="B44" s="195"/>
      <c r="C44" s="195"/>
      <c r="D44" s="195"/>
      <c r="E44" s="195"/>
      <c r="F44" s="195"/>
      <c r="G44" s="195"/>
      <c r="H44" s="279"/>
      <c r="I44" s="196"/>
      <c r="J44" s="140">
        <f>SUM(J14:J43)</f>
        <v>0</v>
      </c>
    </row>
    <row r="45" spans="1:11" ht="48" customHeight="1" thickBot="1" x14ac:dyDescent="0.35">
      <c r="A45" s="12"/>
      <c r="B45" s="12"/>
      <c r="D45" s="12"/>
      <c r="E45" s="12"/>
      <c r="F45" s="12"/>
    </row>
    <row r="46" spans="1:11" ht="24.75" customHeight="1" x14ac:dyDescent="0.3">
      <c r="A46" s="13" t="s">
        <v>20</v>
      </c>
      <c r="D46" s="13" t="s">
        <v>21</v>
      </c>
      <c r="G46" s="22" t="s">
        <v>23</v>
      </c>
      <c r="H46" s="24"/>
      <c r="I46" s="24"/>
      <c r="J46" s="14"/>
      <c r="K46" s="15"/>
    </row>
    <row r="47" spans="1:11" ht="25.5" customHeight="1" x14ac:dyDescent="0.3">
      <c r="A47" s="27" t="s">
        <v>22</v>
      </c>
      <c r="B47" s="28"/>
      <c r="C47" s="28"/>
      <c r="D47" s="28"/>
      <c r="E47" s="28"/>
      <c r="G47" s="16"/>
      <c r="H47" s="17"/>
      <c r="I47" s="17"/>
      <c r="J47" s="17"/>
      <c r="K47" s="18"/>
    </row>
    <row r="48" spans="1:11" x14ac:dyDescent="0.3">
      <c r="A48" s="165" t="s">
        <v>25</v>
      </c>
      <c r="B48" s="166"/>
      <c r="C48" s="166"/>
      <c r="D48" s="166"/>
      <c r="E48" s="166"/>
      <c r="G48" s="16"/>
      <c r="H48" s="17"/>
      <c r="I48" s="17"/>
      <c r="J48" s="17"/>
      <c r="K48" s="18"/>
    </row>
    <row r="49" spans="1:11" x14ac:dyDescent="0.3">
      <c r="A49" s="29" t="s">
        <v>26</v>
      </c>
      <c r="B49" s="2"/>
      <c r="C49" s="2"/>
      <c r="D49" s="2"/>
      <c r="E49" s="2"/>
      <c r="G49" s="16"/>
      <c r="H49" s="17"/>
      <c r="I49" s="17"/>
      <c r="J49" s="17"/>
      <c r="K49" s="18"/>
    </row>
    <row r="50" spans="1:11" x14ac:dyDescent="0.3">
      <c r="A50" s="29" t="s">
        <v>27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165" t="s">
        <v>28</v>
      </c>
      <c r="B51" s="166"/>
      <c r="C51" s="166"/>
      <c r="D51" s="166"/>
      <c r="E51" s="166"/>
      <c r="G51" s="16"/>
      <c r="H51" s="17"/>
      <c r="I51" s="17"/>
      <c r="J51" s="17"/>
      <c r="K51" s="18"/>
    </row>
    <row r="52" spans="1:11" x14ac:dyDescent="0.3">
      <c r="A52" s="29" t="s">
        <v>29</v>
      </c>
      <c r="B52" s="2"/>
      <c r="C52" s="2"/>
      <c r="D52" s="2"/>
      <c r="E52" s="2"/>
      <c r="G52" s="16"/>
      <c r="H52" s="17"/>
      <c r="I52" s="17"/>
      <c r="J52" s="17"/>
      <c r="K52" s="18"/>
    </row>
    <row r="53" spans="1:11" ht="15.75" customHeight="1" x14ac:dyDescent="0.3">
      <c r="A53" s="165" t="s">
        <v>30</v>
      </c>
      <c r="B53" s="166"/>
      <c r="C53" s="166"/>
      <c r="D53" s="166"/>
      <c r="E53" s="166"/>
      <c r="G53" s="16"/>
      <c r="H53" s="17"/>
      <c r="I53" s="17"/>
      <c r="J53" s="17"/>
      <c r="K53" s="18"/>
    </row>
    <row r="54" spans="1:11" ht="15.75" customHeight="1" thickBot="1" x14ac:dyDescent="0.35">
      <c r="A54" s="165" t="s">
        <v>31</v>
      </c>
      <c r="B54" s="166"/>
      <c r="C54" s="166"/>
      <c r="D54" s="166"/>
      <c r="E54" s="166"/>
      <c r="G54" s="19"/>
      <c r="H54" s="20"/>
      <c r="I54" s="20"/>
      <c r="J54" s="20"/>
      <c r="K54" s="21"/>
    </row>
  </sheetData>
  <sheetProtection algorithmName="SHA-512" hashValue="JfOtqiuadN6TLy3bg92poHjUc3Kmqlbr2k6OWXUgkmyuaLKv2KrJvMhn5sTB7DbsxSVcGnQNUdB/ny+IuhWqNQ==" saltValue="nlK0RGvsJSyzOiHpdvSv1g==" spinCount="100000" sheet="1" objects="1" scenarios="1"/>
  <mergeCells count="24">
    <mergeCell ref="A53:E53"/>
    <mergeCell ref="A54:E54"/>
    <mergeCell ref="A44:I44"/>
    <mergeCell ref="H12:I13"/>
    <mergeCell ref="J12:J13"/>
    <mergeCell ref="K12:K13"/>
    <mergeCell ref="A48:E48"/>
    <mergeCell ref="A51:E51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3">
    <cfRule type="expression" dxfId="26" priority="1">
      <formula>OR(WEEKDAY($A14)=1,WEEKDAY($A14)=7)</formula>
    </cfRule>
  </conditionalFormatting>
  <dataValidations count="2">
    <dataValidation type="list" errorStyle="warning" showInputMessage="1" showErrorMessage="1" error="Pausenzeiten eingeben" sqref="G14:G43" xr:uid="{00000000-0002-0000-0600-000000000000}">
      <formula1>Pausen</formula1>
    </dataValidation>
    <dataValidation type="list" errorStyle="warning" showInputMessage="1" showErrorMessage="1" error="Bitte wählen Sie ein Zeichen aus." sqref="C14:C43" xr:uid="{00000000-0002-0000-06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24D840C-C7FB-48C8-B588-273C70819998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G14:G43</xm:sqref>
        </x14:conditionalFormatting>
        <x14:conditionalFormatting xmlns:xm="http://schemas.microsoft.com/office/excel/2006/main">
          <x14:cfRule type="expression" priority="2" id="{4840711A-9822-4C88-A144-317741BD0919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55"/>
  <sheetViews>
    <sheetView zoomScaleNormal="100" workbookViewId="0">
      <selection activeCell="J19" sqref="J19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155">
        <f>November!A14+30</f>
        <v>46357</v>
      </c>
      <c r="B14" s="156">
        <f>A14</f>
        <v>46357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157">
        <f>A14+1</f>
        <v>46358</v>
      </c>
      <c r="B15" s="158">
        <f t="shared" ref="B15:B42" si="0">A15</f>
        <v>46358</v>
      </c>
      <c r="C15" s="41"/>
      <c r="D15" s="42"/>
      <c r="E15" s="42"/>
      <c r="F15" s="132">
        <f t="shared" ref="F15:F42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2" si="2">IF(DATEDIF($E$3,A15,"Y")&lt;18,2,1)</f>
        <v>#VALUE!</v>
      </c>
      <c r="J15" s="132">
        <f t="shared" ref="J15:J42" si="3">F15-G15</f>
        <v>0</v>
      </c>
      <c r="K15" s="46"/>
    </row>
    <row r="16" spans="1:12" ht="17.100000000000001" customHeight="1" x14ac:dyDescent="0.3">
      <c r="A16" s="157">
        <f t="shared" ref="A16:A42" si="4">A15+1</f>
        <v>46359</v>
      </c>
      <c r="B16" s="158">
        <f t="shared" si="0"/>
        <v>46359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157">
        <f t="shared" si="4"/>
        <v>46360</v>
      </c>
      <c r="B17" s="158">
        <f t="shared" si="0"/>
        <v>46360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157">
        <f t="shared" si="4"/>
        <v>46361</v>
      </c>
      <c r="B18" s="158">
        <f t="shared" si="0"/>
        <v>46361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157">
        <f t="shared" si="4"/>
        <v>46362</v>
      </c>
      <c r="B19" s="158">
        <f t="shared" si="0"/>
        <v>46362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157">
        <f t="shared" si="4"/>
        <v>46363</v>
      </c>
      <c r="B20" s="158">
        <f t="shared" si="0"/>
        <v>46363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157">
        <f t="shared" si="4"/>
        <v>46364</v>
      </c>
      <c r="B21" s="158">
        <f t="shared" si="0"/>
        <v>46364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157">
        <f t="shared" si="4"/>
        <v>46365</v>
      </c>
      <c r="B22" s="158">
        <f t="shared" si="0"/>
        <v>46365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157">
        <f t="shared" si="4"/>
        <v>46366</v>
      </c>
      <c r="B23" s="158">
        <f t="shared" si="0"/>
        <v>46366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157">
        <f t="shared" si="4"/>
        <v>46367</v>
      </c>
      <c r="B24" s="158">
        <f t="shared" si="0"/>
        <v>46367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157">
        <f t="shared" si="4"/>
        <v>46368</v>
      </c>
      <c r="B25" s="158">
        <f t="shared" si="0"/>
        <v>46368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157">
        <f t="shared" si="4"/>
        <v>46369</v>
      </c>
      <c r="B26" s="158">
        <f t="shared" si="0"/>
        <v>46369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157">
        <f t="shared" si="4"/>
        <v>46370</v>
      </c>
      <c r="B27" s="158">
        <f t="shared" si="0"/>
        <v>46370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157">
        <f t="shared" si="4"/>
        <v>46371</v>
      </c>
      <c r="B28" s="158">
        <f t="shared" si="0"/>
        <v>46371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157">
        <f t="shared" si="4"/>
        <v>46372</v>
      </c>
      <c r="B29" s="158">
        <f t="shared" si="0"/>
        <v>46372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157">
        <f t="shared" si="4"/>
        <v>46373</v>
      </c>
      <c r="B30" s="158">
        <f t="shared" si="0"/>
        <v>46373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157">
        <f t="shared" si="4"/>
        <v>46374</v>
      </c>
      <c r="B31" s="158">
        <f t="shared" si="0"/>
        <v>46374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157">
        <f t="shared" si="4"/>
        <v>46375</v>
      </c>
      <c r="B32" s="158">
        <f t="shared" si="0"/>
        <v>46375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157">
        <f t="shared" si="4"/>
        <v>46376</v>
      </c>
      <c r="B33" s="158">
        <f t="shared" si="0"/>
        <v>46376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157">
        <f t="shared" si="4"/>
        <v>46377</v>
      </c>
      <c r="B34" s="158">
        <f t="shared" si="0"/>
        <v>46377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157">
        <f t="shared" si="4"/>
        <v>46378</v>
      </c>
      <c r="B35" s="158">
        <f t="shared" si="0"/>
        <v>46378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157">
        <f t="shared" si="4"/>
        <v>46379</v>
      </c>
      <c r="B36" s="158">
        <f t="shared" si="0"/>
        <v>46379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157">
        <f t="shared" si="4"/>
        <v>46380</v>
      </c>
      <c r="B37" s="158">
        <f t="shared" si="0"/>
        <v>46380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157">
        <f t="shared" si="4"/>
        <v>46381</v>
      </c>
      <c r="B38" s="158">
        <f t="shared" si="0"/>
        <v>46381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157">
        <f t="shared" si="4"/>
        <v>46382</v>
      </c>
      <c r="B39" s="158">
        <f t="shared" si="0"/>
        <v>46382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157">
        <f t="shared" si="4"/>
        <v>46383</v>
      </c>
      <c r="B40" s="158">
        <f t="shared" si="0"/>
        <v>46383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157">
        <f t="shared" si="4"/>
        <v>46384</v>
      </c>
      <c r="B41" s="158">
        <f t="shared" si="0"/>
        <v>46384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157">
        <f t="shared" si="4"/>
        <v>46385</v>
      </c>
      <c r="B42" s="158">
        <f t="shared" si="0"/>
        <v>46385</v>
      </c>
      <c r="C42" s="41"/>
      <c r="D42" s="42"/>
      <c r="E42" s="42"/>
      <c r="F42" s="132">
        <f t="shared" si="1"/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si="2"/>
        <v>#VALUE!</v>
      </c>
      <c r="J42" s="132">
        <f t="shared" si="3"/>
        <v>0</v>
      </c>
      <c r="K42" s="46"/>
    </row>
    <row r="43" spans="1:11" ht="17.100000000000001" customHeight="1" x14ac:dyDescent="0.3">
      <c r="A43" s="161">
        <f t="shared" ref="A43:A44" si="5">A42+1</f>
        <v>46386</v>
      </c>
      <c r="B43" s="162">
        <f t="shared" ref="B43:B44" si="6">A43</f>
        <v>46386</v>
      </c>
      <c r="C43" s="53"/>
      <c r="D43" s="54"/>
      <c r="E43" s="54"/>
      <c r="F43" s="144">
        <f t="shared" ref="F43:F44" si="7">IF(E43="",0,E43-D43)</f>
        <v>0</v>
      </c>
      <c r="G43" s="54"/>
      <c r="H43" s="145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46" t="e">
        <f t="shared" ref="I43:I44" si="8">IF(DATEDIF($E$3,A43,"Y")&lt;18,2,1)</f>
        <v>#VALUE!</v>
      </c>
      <c r="J43" s="144">
        <f t="shared" ref="J43:J44" si="9">F43-G43</f>
        <v>0</v>
      </c>
      <c r="K43" s="55"/>
    </row>
    <row r="44" spans="1:11" ht="17.100000000000001" customHeight="1" thickBot="1" x14ac:dyDescent="0.35">
      <c r="A44" s="159">
        <f t="shared" si="5"/>
        <v>46387</v>
      </c>
      <c r="B44" s="160">
        <f t="shared" si="6"/>
        <v>46387</v>
      </c>
      <c r="C44" s="43"/>
      <c r="D44" s="44"/>
      <c r="E44" s="44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112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HTNP397+rD4dBG1NCT9YlVb5VPOnemtbt3tD4F/Utde3DJmJooZ3rqEugZRJpD9JFQQjrh2bFUp4dghRbuLgYw==" saltValue="LlCOOz8R8c5UFAg7YRiIJA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23" priority="1">
      <formula>OR(WEEKDAY($A14)=1,WEEKDAY($A14)=7)</formula>
    </cfRule>
  </conditionalFormatting>
  <dataValidations count="2">
    <dataValidation type="list" errorStyle="warning" showInputMessage="1" showErrorMessage="1" error="Bitte wählen Sie ein Zeichen aus." sqref="C14:C44" xr:uid="{00000000-0002-0000-0700-000000000000}">
      <formula1>Zeichen</formula1>
    </dataValidation>
    <dataValidation type="list" errorStyle="warning" showInputMessage="1" showErrorMessage="1" error="Pausenzeiten eingeben" sqref="G14:G44" xr:uid="{00000000-0002-0000-0700-000001000000}">
      <formula1>Pausen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7:E9 E2:E5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499513-85BD-43B1-A959-5290E5A85C81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1072E8AE-275F-4253-91F8-467B2A636D9D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55"/>
  <sheetViews>
    <sheetView zoomScaleNormal="100" workbookViewId="0">
      <selection activeCell="L30" sqref="L30"/>
    </sheetView>
  </sheetViews>
  <sheetFormatPr baseColWidth="10" defaultColWidth="11.54296875" defaultRowHeight="15.6" x14ac:dyDescent="0.3"/>
  <cols>
    <col min="1" max="1" width="8.90625" style="1" customWidth="1"/>
    <col min="2" max="2" width="8.08984375" style="1" customWidth="1"/>
    <col min="3" max="3" width="6.6328125" style="1" customWidth="1"/>
    <col min="4" max="4" width="10.453125" style="1" customWidth="1"/>
    <col min="5" max="5" width="9.54296875" style="1" customWidth="1"/>
    <col min="6" max="6" width="9.90625" style="1" customWidth="1"/>
    <col min="7" max="7" width="9.08984375" style="1" customWidth="1"/>
    <col min="8" max="8" width="2.81640625" style="1" customWidth="1"/>
    <col min="9" max="9" width="7.54296875" style="1" customWidth="1"/>
    <col min="10" max="10" width="7.81640625" style="1" customWidth="1"/>
    <col min="11" max="11" width="17.08984375" style="1" customWidth="1"/>
    <col min="12" max="16384" width="11.54296875" style="1"/>
  </cols>
  <sheetData>
    <row r="1" spans="1:12" ht="64.5" customHeight="1" thickBot="1" x14ac:dyDescent="0.35">
      <c r="A1" s="167" t="s">
        <v>96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2" x14ac:dyDescent="0.3">
      <c r="A2" s="2" t="s">
        <v>0</v>
      </c>
      <c r="B2" s="2"/>
      <c r="C2" s="2"/>
      <c r="D2" s="2"/>
      <c r="E2" s="184" t="str">
        <f>'Übersicht Gesamt'!D5</f>
        <v>ausfüllen</v>
      </c>
      <c r="F2" s="185"/>
      <c r="G2" s="185"/>
      <c r="H2" s="185"/>
      <c r="I2" s="185"/>
      <c r="J2" s="185"/>
      <c r="K2" s="186"/>
    </row>
    <row r="3" spans="1:12" x14ac:dyDescent="0.3">
      <c r="A3" s="2" t="s">
        <v>6</v>
      </c>
      <c r="B3" s="2"/>
      <c r="C3" s="2"/>
      <c r="D3" s="2"/>
      <c r="E3" s="270" t="str">
        <f>'Übersicht Gesamt'!D6</f>
        <v>ausfüllen</v>
      </c>
      <c r="F3" s="271"/>
      <c r="G3" s="271"/>
      <c r="H3" s="271"/>
      <c r="I3" s="271"/>
      <c r="J3" s="271"/>
      <c r="K3" s="272"/>
    </row>
    <row r="4" spans="1:12" x14ac:dyDescent="0.3">
      <c r="A4" s="2" t="s">
        <v>4</v>
      </c>
      <c r="B4" s="2"/>
      <c r="C4" s="2"/>
      <c r="D4" s="2"/>
      <c r="E4" s="273" t="str">
        <f>'Übersicht Gesamt'!D7</f>
        <v>11FO-1</v>
      </c>
      <c r="F4" s="274"/>
      <c r="G4" s="274"/>
      <c r="H4" s="274"/>
      <c r="I4" s="274"/>
      <c r="J4" s="274"/>
      <c r="K4" s="275"/>
    </row>
    <row r="5" spans="1:12" ht="16.2" thickBot="1" x14ac:dyDescent="0.35">
      <c r="A5" s="2" t="s">
        <v>37</v>
      </c>
      <c r="B5" s="2"/>
      <c r="C5" s="2"/>
      <c r="D5" s="2"/>
      <c r="E5" s="276" t="str">
        <f>'Übersicht Gesamt'!D8</f>
        <v>Herr Braun</v>
      </c>
      <c r="F5" s="277"/>
      <c r="G5" s="277"/>
      <c r="H5" s="277"/>
      <c r="I5" s="277"/>
      <c r="J5" s="277"/>
      <c r="K5" s="278"/>
    </row>
    <row r="6" spans="1:12" ht="9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2" t="s">
        <v>1</v>
      </c>
      <c r="B7" s="2"/>
      <c r="C7" s="2"/>
      <c r="D7" s="2"/>
      <c r="E7" s="181" t="str">
        <f>'Übersicht Gesamt'!D10</f>
        <v>ausfüllen</v>
      </c>
      <c r="F7" s="182"/>
      <c r="G7" s="182"/>
      <c r="H7" s="182"/>
      <c r="I7" s="182"/>
      <c r="J7" s="182"/>
      <c r="K7" s="183"/>
    </row>
    <row r="8" spans="1:12" x14ac:dyDescent="0.3">
      <c r="A8" s="2" t="s">
        <v>2</v>
      </c>
      <c r="B8" s="2"/>
      <c r="C8" s="2"/>
      <c r="D8" s="2"/>
      <c r="E8" s="175" t="str">
        <f>'Übersicht Gesamt'!D11</f>
        <v>ausfüllen</v>
      </c>
      <c r="F8" s="176"/>
      <c r="G8" s="176"/>
      <c r="H8" s="176"/>
      <c r="I8" s="176"/>
      <c r="J8" s="176"/>
      <c r="K8" s="177"/>
    </row>
    <row r="9" spans="1:12" x14ac:dyDescent="0.3">
      <c r="A9" s="2" t="s">
        <v>73</v>
      </c>
      <c r="B9" s="2"/>
      <c r="C9" s="2"/>
      <c r="D9" s="2"/>
      <c r="E9" s="175" t="str">
        <f>'Übersicht Gesamt'!D12</f>
        <v>ausfüllen</v>
      </c>
      <c r="F9" s="176"/>
      <c r="G9" s="176"/>
      <c r="H9" s="176"/>
      <c r="I9" s="176"/>
      <c r="J9" s="176"/>
      <c r="K9" s="177"/>
    </row>
    <row r="10" spans="1:12" ht="16.2" thickBot="1" x14ac:dyDescent="0.35">
      <c r="A10" s="2" t="s">
        <v>38</v>
      </c>
      <c r="B10" s="2"/>
      <c r="C10" s="2"/>
      <c r="D10" s="2"/>
      <c r="E10" s="178">
        <f>'Übersicht Gesamt'!D13</f>
        <v>0</v>
      </c>
      <c r="F10" s="179"/>
      <c r="G10" s="179"/>
      <c r="H10" s="179"/>
      <c r="I10" s="179"/>
      <c r="J10" s="179"/>
      <c r="K10" s="180"/>
    </row>
    <row r="11" spans="1:12" ht="16.2" thickBot="1" x14ac:dyDescent="0.35"/>
    <row r="12" spans="1:12" s="5" customFormat="1" ht="31.5" customHeight="1" x14ac:dyDescent="0.25">
      <c r="A12" s="193" t="s">
        <v>5</v>
      </c>
      <c r="B12" s="187" t="s">
        <v>42</v>
      </c>
      <c r="C12" s="189" t="s">
        <v>41</v>
      </c>
      <c r="D12" s="187" t="s">
        <v>36</v>
      </c>
      <c r="E12" s="187" t="s">
        <v>33</v>
      </c>
      <c r="F12" s="187" t="s">
        <v>39</v>
      </c>
      <c r="G12" s="187" t="s">
        <v>34</v>
      </c>
      <c r="H12" s="168" t="s">
        <v>105</v>
      </c>
      <c r="I12" s="169"/>
      <c r="J12" s="187" t="s">
        <v>35</v>
      </c>
      <c r="K12" s="191" t="s">
        <v>3</v>
      </c>
    </row>
    <row r="13" spans="1:12" s="5" customFormat="1" ht="42.75" customHeight="1" thickBot="1" x14ac:dyDescent="0.3">
      <c r="A13" s="194"/>
      <c r="B13" s="188"/>
      <c r="C13" s="190"/>
      <c r="D13" s="188"/>
      <c r="E13" s="188"/>
      <c r="F13" s="188"/>
      <c r="G13" s="188"/>
      <c r="H13" s="170"/>
      <c r="I13" s="171"/>
      <c r="J13" s="188"/>
      <c r="K13" s="192"/>
      <c r="L13" s="25"/>
    </row>
    <row r="14" spans="1:12" ht="17.100000000000001" customHeight="1" x14ac:dyDescent="0.3">
      <c r="A14" s="48">
        <f>Dezember!A14+31</f>
        <v>46388</v>
      </c>
      <c r="B14" s="49">
        <f>A14</f>
        <v>46388</v>
      </c>
      <c r="C14" s="50"/>
      <c r="D14" s="51"/>
      <c r="E14" s="51"/>
      <c r="F14" s="141">
        <f>IF(E14="",0,E14-D14)</f>
        <v>0</v>
      </c>
      <c r="G14" s="51"/>
      <c r="H14" s="142" t="e">
        <f>IF(OR(AND(I14=1,F14&gt;Listen!$A$42,G14&lt;=Listen!$B$42),AND(I14=1,F14&gt;Listen!$A$41,G14&lt;=Listen!$B$41),AND(I14=2,F14&gt;Listen!$A$46,G14&lt;=Listen!$B$46),AND(I14=2,F14&gt;Listen!$A$45,G14&lt;=Listen!$B$45),AND(I14=2,J14&gt;Listen!$A$49)),"!","")</f>
        <v>#VALUE!</v>
      </c>
      <c r="I14" s="143" t="e">
        <f>IF(DATEDIF($E$3,A14,"Y")&lt;18,2,1)</f>
        <v>#VALUE!</v>
      </c>
      <c r="J14" s="141">
        <f>F14-G14</f>
        <v>0</v>
      </c>
      <c r="K14" s="52"/>
    </row>
    <row r="15" spans="1:12" ht="17.100000000000001" customHeight="1" x14ac:dyDescent="0.3">
      <c r="A15" s="9">
        <f>A14+1</f>
        <v>46389</v>
      </c>
      <c r="B15" s="8">
        <f t="shared" ref="B15:B41" si="0">A15</f>
        <v>46389</v>
      </c>
      <c r="C15" s="41"/>
      <c r="D15" s="42"/>
      <c r="E15" s="42"/>
      <c r="F15" s="132">
        <f t="shared" ref="F15:F41" si="1">IF(E15="",0,E15-D15)</f>
        <v>0</v>
      </c>
      <c r="G15" s="42"/>
      <c r="H15" s="136" t="e">
        <f>IF(OR(AND(I15=1,F15&gt;Listen!$A$42,G15&lt;=Listen!$B$42),AND(I15=1,F15&gt;Listen!$A$41,G15&lt;=Listen!$B$41),AND(I15=2,F15&gt;Listen!$A$46,G15&lt;=Listen!$B$46),AND(I15=2,F15&gt;Listen!$A$45,G15&lt;=Listen!$B$45),AND(I15=2,J15&gt;Listen!$A$49)),"!","")</f>
        <v>#VALUE!</v>
      </c>
      <c r="I15" s="137" t="e">
        <f t="shared" ref="I15:I41" si="2">IF(DATEDIF($E$3,A15,"Y")&lt;18,2,1)</f>
        <v>#VALUE!</v>
      </c>
      <c r="J15" s="132">
        <f t="shared" ref="J15:J41" si="3">F15-G15</f>
        <v>0</v>
      </c>
      <c r="K15" s="46"/>
    </row>
    <row r="16" spans="1:12" ht="17.100000000000001" customHeight="1" x14ac:dyDescent="0.3">
      <c r="A16" s="9">
        <f t="shared" ref="A16:A41" si="4">A15+1</f>
        <v>46390</v>
      </c>
      <c r="B16" s="8">
        <f t="shared" si="0"/>
        <v>46390</v>
      </c>
      <c r="C16" s="41"/>
      <c r="D16" s="42"/>
      <c r="E16" s="42"/>
      <c r="F16" s="132">
        <f t="shared" si="1"/>
        <v>0</v>
      </c>
      <c r="G16" s="42"/>
      <c r="H16" s="136" t="e">
        <f>IF(OR(AND(I16=1,F16&gt;Listen!$A$42,G16&lt;=Listen!$B$42),AND(I16=1,F16&gt;Listen!$A$41,G16&lt;=Listen!$B$41),AND(I16=2,F16&gt;Listen!$A$46,G16&lt;=Listen!$B$46),AND(I16=2,F16&gt;Listen!$A$45,G16&lt;=Listen!$B$45),AND(I16=2,J16&gt;Listen!$A$49)),"!","")</f>
        <v>#VALUE!</v>
      </c>
      <c r="I16" s="137" t="e">
        <f t="shared" si="2"/>
        <v>#VALUE!</v>
      </c>
      <c r="J16" s="132">
        <f t="shared" si="3"/>
        <v>0</v>
      </c>
      <c r="K16" s="46"/>
    </row>
    <row r="17" spans="1:11" ht="17.100000000000001" customHeight="1" x14ac:dyDescent="0.3">
      <c r="A17" s="9">
        <f t="shared" si="4"/>
        <v>46391</v>
      </c>
      <c r="B17" s="8">
        <f t="shared" si="0"/>
        <v>46391</v>
      </c>
      <c r="C17" s="41"/>
      <c r="D17" s="42"/>
      <c r="E17" s="42"/>
      <c r="F17" s="132">
        <f t="shared" si="1"/>
        <v>0</v>
      </c>
      <c r="G17" s="42"/>
      <c r="H17" s="136" t="e">
        <f>IF(OR(AND(I17=1,F17&gt;Listen!$A$42,G17&lt;=Listen!$B$42),AND(I17=1,F17&gt;Listen!$A$41,G17&lt;=Listen!$B$41),AND(I17=2,F17&gt;Listen!$A$46,G17&lt;=Listen!$B$46),AND(I17=2,F17&gt;Listen!$A$45,G17&lt;=Listen!$B$45),AND(I17=2,J17&gt;Listen!$A$49)),"!","")</f>
        <v>#VALUE!</v>
      </c>
      <c r="I17" s="137" t="e">
        <f t="shared" si="2"/>
        <v>#VALUE!</v>
      </c>
      <c r="J17" s="132">
        <f t="shared" si="3"/>
        <v>0</v>
      </c>
      <c r="K17" s="46"/>
    </row>
    <row r="18" spans="1:11" ht="17.100000000000001" customHeight="1" x14ac:dyDescent="0.3">
      <c r="A18" s="9">
        <f t="shared" si="4"/>
        <v>46392</v>
      </c>
      <c r="B18" s="8">
        <f t="shared" si="0"/>
        <v>46392</v>
      </c>
      <c r="C18" s="41"/>
      <c r="D18" s="42"/>
      <c r="E18" s="42"/>
      <c r="F18" s="132">
        <f t="shared" si="1"/>
        <v>0</v>
      </c>
      <c r="G18" s="42"/>
      <c r="H18" s="136" t="e">
        <f>IF(OR(AND(I18=1,F18&gt;Listen!$A$42,G18&lt;=Listen!$B$42),AND(I18=1,F18&gt;Listen!$A$41,G18&lt;=Listen!$B$41),AND(I18=2,F18&gt;Listen!$A$46,G18&lt;=Listen!$B$46),AND(I18=2,F18&gt;Listen!$A$45,G18&lt;=Listen!$B$45),AND(I18=2,J18&gt;Listen!$A$49)),"!","")</f>
        <v>#VALUE!</v>
      </c>
      <c r="I18" s="137" t="e">
        <f t="shared" si="2"/>
        <v>#VALUE!</v>
      </c>
      <c r="J18" s="132">
        <f t="shared" si="3"/>
        <v>0</v>
      </c>
      <c r="K18" s="46"/>
    </row>
    <row r="19" spans="1:11" ht="17.100000000000001" customHeight="1" x14ac:dyDescent="0.3">
      <c r="A19" s="9">
        <f t="shared" si="4"/>
        <v>46393</v>
      </c>
      <c r="B19" s="8">
        <f t="shared" si="0"/>
        <v>46393</v>
      </c>
      <c r="C19" s="41"/>
      <c r="D19" s="42"/>
      <c r="E19" s="42"/>
      <c r="F19" s="132">
        <f t="shared" si="1"/>
        <v>0</v>
      </c>
      <c r="G19" s="42"/>
      <c r="H19" s="136" t="e">
        <f>IF(OR(AND(I19=1,F19&gt;Listen!$A$42,G19&lt;=Listen!$B$42),AND(I19=1,F19&gt;Listen!$A$41,G19&lt;=Listen!$B$41),AND(I19=2,F19&gt;Listen!$A$46,G19&lt;=Listen!$B$46),AND(I19=2,F19&gt;Listen!$A$45,G19&lt;=Listen!$B$45),AND(I19=2,J19&gt;Listen!$A$49)),"!","")</f>
        <v>#VALUE!</v>
      </c>
      <c r="I19" s="137" t="e">
        <f t="shared" si="2"/>
        <v>#VALUE!</v>
      </c>
      <c r="J19" s="132">
        <f t="shared" si="3"/>
        <v>0</v>
      </c>
      <c r="K19" s="46"/>
    </row>
    <row r="20" spans="1:11" ht="17.100000000000001" customHeight="1" x14ac:dyDescent="0.3">
      <c r="A20" s="9">
        <f t="shared" si="4"/>
        <v>46394</v>
      </c>
      <c r="B20" s="8">
        <f t="shared" si="0"/>
        <v>46394</v>
      </c>
      <c r="C20" s="41"/>
      <c r="D20" s="42"/>
      <c r="E20" s="42"/>
      <c r="F20" s="132">
        <f t="shared" si="1"/>
        <v>0</v>
      </c>
      <c r="G20" s="42"/>
      <c r="H20" s="136" t="e">
        <f>IF(OR(AND(I20=1,F20&gt;Listen!$A$42,G20&lt;=Listen!$B$42),AND(I20=1,F20&gt;Listen!$A$41,G20&lt;=Listen!$B$41),AND(I20=2,F20&gt;Listen!$A$46,G20&lt;=Listen!$B$46),AND(I20=2,F20&gt;Listen!$A$45,G20&lt;=Listen!$B$45),AND(I20=2,J20&gt;Listen!$A$49)),"!","")</f>
        <v>#VALUE!</v>
      </c>
      <c r="I20" s="137" t="e">
        <f t="shared" si="2"/>
        <v>#VALUE!</v>
      </c>
      <c r="J20" s="132">
        <f t="shared" si="3"/>
        <v>0</v>
      </c>
      <c r="K20" s="46"/>
    </row>
    <row r="21" spans="1:11" ht="17.100000000000001" customHeight="1" x14ac:dyDescent="0.3">
      <c r="A21" s="9">
        <f t="shared" si="4"/>
        <v>46395</v>
      </c>
      <c r="B21" s="8">
        <f t="shared" si="0"/>
        <v>46395</v>
      </c>
      <c r="C21" s="41"/>
      <c r="D21" s="42"/>
      <c r="E21" s="42"/>
      <c r="F21" s="132">
        <f t="shared" si="1"/>
        <v>0</v>
      </c>
      <c r="G21" s="42"/>
      <c r="H21" s="136" t="e">
        <f>IF(OR(AND(I21=1,F21&gt;Listen!$A$42,G21&lt;=Listen!$B$42),AND(I21=1,F21&gt;Listen!$A$41,G21&lt;=Listen!$B$41),AND(I21=2,F21&gt;Listen!$A$46,G21&lt;=Listen!$B$46),AND(I21=2,F21&gt;Listen!$A$45,G21&lt;=Listen!$B$45),AND(I21=2,J21&gt;Listen!$A$49)),"!","")</f>
        <v>#VALUE!</v>
      </c>
      <c r="I21" s="137" t="e">
        <f t="shared" si="2"/>
        <v>#VALUE!</v>
      </c>
      <c r="J21" s="132">
        <f t="shared" si="3"/>
        <v>0</v>
      </c>
      <c r="K21" s="46"/>
    </row>
    <row r="22" spans="1:11" ht="17.100000000000001" customHeight="1" x14ac:dyDescent="0.3">
      <c r="A22" s="9">
        <f t="shared" si="4"/>
        <v>46396</v>
      </c>
      <c r="B22" s="8">
        <f t="shared" si="0"/>
        <v>46396</v>
      </c>
      <c r="C22" s="41"/>
      <c r="D22" s="42"/>
      <c r="E22" s="42"/>
      <c r="F22" s="132">
        <f t="shared" si="1"/>
        <v>0</v>
      </c>
      <c r="G22" s="42"/>
      <c r="H22" s="136" t="e">
        <f>IF(OR(AND(I22=1,F22&gt;Listen!$A$42,G22&lt;=Listen!$B$42),AND(I22=1,F22&gt;Listen!$A$41,G22&lt;=Listen!$B$41),AND(I22=2,F22&gt;Listen!$A$46,G22&lt;=Listen!$B$46),AND(I22=2,F22&gt;Listen!$A$45,G22&lt;=Listen!$B$45),AND(I22=2,J22&gt;Listen!$A$49)),"!","")</f>
        <v>#VALUE!</v>
      </c>
      <c r="I22" s="137" t="e">
        <f t="shared" si="2"/>
        <v>#VALUE!</v>
      </c>
      <c r="J22" s="132">
        <f t="shared" si="3"/>
        <v>0</v>
      </c>
      <c r="K22" s="46"/>
    </row>
    <row r="23" spans="1:11" ht="17.100000000000001" customHeight="1" x14ac:dyDescent="0.3">
      <c r="A23" s="9">
        <f t="shared" si="4"/>
        <v>46397</v>
      </c>
      <c r="B23" s="8">
        <f t="shared" si="0"/>
        <v>46397</v>
      </c>
      <c r="C23" s="41"/>
      <c r="D23" s="42"/>
      <c r="E23" s="42"/>
      <c r="F23" s="132">
        <f t="shared" si="1"/>
        <v>0</v>
      </c>
      <c r="G23" s="42"/>
      <c r="H23" s="136" t="e">
        <f>IF(OR(AND(I23=1,F23&gt;Listen!$A$42,G23&lt;=Listen!$B$42),AND(I23=1,F23&gt;Listen!$A$41,G23&lt;=Listen!$B$41),AND(I23=2,F23&gt;Listen!$A$46,G23&lt;=Listen!$B$46),AND(I23=2,F23&gt;Listen!$A$45,G23&lt;=Listen!$B$45),AND(I23=2,J23&gt;Listen!$A$49)),"!","")</f>
        <v>#VALUE!</v>
      </c>
      <c r="I23" s="137" t="e">
        <f t="shared" si="2"/>
        <v>#VALUE!</v>
      </c>
      <c r="J23" s="132">
        <f t="shared" si="3"/>
        <v>0</v>
      </c>
      <c r="K23" s="46"/>
    </row>
    <row r="24" spans="1:11" ht="17.100000000000001" customHeight="1" x14ac:dyDescent="0.3">
      <c r="A24" s="9">
        <f t="shared" si="4"/>
        <v>46398</v>
      </c>
      <c r="B24" s="8">
        <f t="shared" si="0"/>
        <v>46398</v>
      </c>
      <c r="C24" s="41"/>
      <c r="D24" s="42"/>
      <c r="E24" s="42"/>
      <c r="F24" s="132">
        <f t="shared" si="1"/>
        <v>0</v>
      </c>
      <c r="G24" s="42"/>
      <c r="H24" s="136" t="e">
        <f>IF(OR(AND(I24=1,F24&gt;Listen!$A$42,G24&lt;=Listen!$B$42),AND(I24=1,F24&gt;Listen!$A$41,G24&lt;=Listen!$B$41),AND(I24=2,F24&gt;Listen!$A$46,G24&lt;=Listen!$B$46),AND(I24=2,F24&gt;Listen!$A$45,G24&lt;=Listen!$B$45),AND(I24=2,J24&gt;Listen!$A$49)),"!","")</f>
        <v>#VALUE!</v>
      </c>
      <c r="I24" s="137" t="e">
        <f t="shared" si="2"/>
        <v>#VALUE!</v>
      </c>
      <c r="J24" s="132">
        <f t="shared" si="3"/>
        <v>0</v>
      </c>
      <c r="K24" s="46"/>
    </row>
    <row r="25" spans="1:11" ht="17.100000000000001" customHeight="1" x14ac:dyDescent="0.3">
      <c r="A25" s="9">
        <f t="shared" si="4"/>
        <v>46399</v>
      </c>
      <c r="B25" s="8">
        <f t="shared" si="0"/>
        <v>46399</v>
      </c>
      <c r="C25" s="41"/>
      <c r="D25" s="42"/>
      <c r="E25" s="42"/>
      <c r="F25" s="132">
        <f t="shared" si="1"/>
        <v>0</v>
      </c>
      <c r="G25" s="42"/>
      <c r="H25" s="136" t="e">
        <f>IF(OR(AND(I25=1,F25&gt;Listen!$A$42,G25&lt;=Listen!$B$42),AND(I25=1,F25&gt;Listen!$A$41,G25&lt;=Listen!$B$41),AND(I25=2,F25&gt;Listen!$A$46,G25&lt;=Listen!$B$46),AND(I25=2,F25&gt;Listen!$A$45,G25&lt;=Listen!$B$45),AND(I25=2,J25&gt;Listen!$A$49)),"!","")</f>
        <v>#VALUE!</v>
      </c>
      <c r="I25" s="137" t="e">
        <f t="shared" si="2"/>
        <v>#VALUE!</v>
      </c>
      <c r="J25" s="132">
        <f t="shared" si="3"/>
        <v>0</v>
      </c>
      <c r="K25" s="46"/>
    </row>
    <row r="26" spans="1:11" ht="17.100000000000001" customHeight="1" x14ac:dyDescent="0.3">
      <c r="A26" s="9">
        <f t="shared" si="4"/>
        <v>46400</v>
      </c>
      <c r="B26" s="8">
        <f t="shared" si="0"/>
        <v>46400</v>
      </c>
      <c r="C26" s="41"/>
      <c r="D26" s="42"/>
      <c r="E26" s="42"/>
      <c r="F26" s="132">
        <f t="shared" si="1"/>
        <v>0</v>
      </c>
      <c r="G26" s="42"/>
      <c r="H26" s="136" t="e">
        <f>IF(OR(AND(I26=1,F26&gt;Listen!$A$42,G26&lt;=Listen!$B$42),AND(I26=1,F26&gt;Listen!$A$41,G26&lt;=Listen!$B$41),AND(I26=2,F26&gt;Listen!$A$46,G26&lt;=Listen!$B$46),AND(I26=2,F26&gt;Listen!$A$45,G26&lt;=Listen!$B$45),AND(I26=2,J26&gt;Listen!$A$49)),"!","")</f>
        <v>#VALUE!</v>
      </c>
      <c r="I26" s="137" t="e">
        <f t="shared" si="2"/>
        <v>#VALUE!</v>
      </c>
      <c r="J26" s="132">
        <f t="shared" si="3"/>
        <v>0</v>
      </c>
      <c r="K26" s="46"/>
    </row>
    <row r="27" spans="1:11" ht="17.100000000000001" customHeight="1" x14ac:dyDescent="0.3">
      <c r="A27" s="9">
        <f t="shared" si="4"/>
        <v>46401</v>
      </c>
      <c r="B27" s="8">
        <f t="shared" si="0"/>
        <v>46401</v>
      </c>
      <c r="C27" s="41"/>
      <c r="D27" s="42"/>
      <c r="E27" s="42"/>
      <c r="F27" s="132">
        <f t="shared" si="1"/>
        <v>0</v>
      </c>
      <c r="G27" s="42"/>
      <c r="H27" s="136" t="e">
        <f>IF(OR(AND(I27=1,F27&gt;Listen!$A$42,G27&lt;=Listen!$B$42),AND(I27=1,F27&gt;Listen!$A$41,G27&lt;=Listen!$B$41),AND(I27=2,F27&gt;Listen!$A$46,G27&lt;=Listen!$B$46),AND(I27=2,F27&gt;Listen!$A$45,G27&lt;=Listen!$B$45),AND(I27=2,J27&gt;Listen!$A$49)),"!","")</f>
        <v>#VALUE!</v>
      </c>
      <c r="I27" s="137" t="e">
        <f t="shared" si="2"/>
        <v>#VALUE!</v>
      </c>
      <c r="J27" s="132">
        <f t="shared" si="3"/>
        <v>0</v>
      </c>
      <c r="K27" s="46"/>
    </row>
    <row r="28" spans="1:11" ht="17.100000000000001" customHeight="1" x14ac:dyDescent="0.3">
      <c r="A28" s="9">
        <f t="shared" si="4"/>
        <v>46402</v>
      </c>
      <c r="B28" s="8">
        <f t="shared" si="0"/>
        <v>46402</v>
      </c>
      <c r="C28" s="41"/>
      <c r="D28" s="42"/>
      <c r="E28" s="42"/>
      <c r="F28" s="132">
        <f t="shared" si="1"/>
        <v>0</v>
      </c>
      <c r="G28" s="42"/>
      <c r="H28" s="136" t="e">
        <f>IF(OR(AND(I28=1,F28&gt;Listen!$A$42,G28&lt;=Listen!$B$42),AND(I28=1,F28&gt;Listen!$A$41,G28&lt;=Listen!$B$41),AND(I28=2,F28&gt;Listen!$A$46,G28&lt;=Listen!$B$46),AND(I28=2,F28&gt;Listen!$A$45,G28&lt;=Listen!$B$45),AND(I28=2,J28&gt;Listen!$A$49)),"!","")</f>
        <v>#VALUE!</v>
      </c>
      <c r="I28" s="137" t="e">
        <f t="shared" si="2"/>
        <v>#VALUE!</v>
      </c>
      <c r="J28" s="132">
        <f t="shared" si="3"/>
        <v>0</v>
      </c>
      <c r="K28" s="46"/>
    </row>
    <row r="29" spans="1:11" ht="17.100000000000001" customHeight="1" x14ac:dyDescent="0.3">
      <c r="A29" s="9">
        <f t="shared" si="4"/>
        <v>46403</v>
      </c>
      <c r="B29" s="8">
        <f t="shared" si="0"/>
        <v>46403</v>
      </c>
      <c r="C29" s="41"/>
      <c r="D29" s="42"/>
      <c r="E29" s="42"/>
      <c r="F29" s="132">
        <f t="shared" si="1"/>
        <v>0</v>
      </c>
      <c r="G29" s="42"/>
      <c r="H29" s="136" t="e">
        <f>IF(OR(AND(I29=1,F29&gt;Listen!$A$42,G29&lt;=Listen!$B$42),AND(I29=1,F29&gt;Listen!$A$41,G29&lt;=Listen!$B$41),AND(I29=2,F29&gt;Listen!$A$46,G29&lt;=Listen!$B$46),AND(I29=2,F29&gt;Listen!$A$45,G29&lt;=Listen!$B$45),AND(I29=2,J29&gt;Listen!$A$49)),"!","")</f>
        <v>#VALUE!</v>
      </c>
      <c r="I29" s="137" t="e">
        <f t="shared" si="2"/>
        <v>#VALUE!</v>
      </c>
      <c r="J29" s="132">
        <f t="shared" si="3"/>
        <v>0</v>
      </c>
      <c r="K29" s="46"/>
    </row>
    <row r="30" spans="1:11" ht="17.100000000000001" customHeight="1" x14ac:dyDescent="0.3">
      <c r="A30" s="9">
        <f t="shared" si="4"/>
        <v>46404</v>
      </c>
      <c r="B30" s="8">
        <f t="shared" si="0"/>
        <v>46404</v>
      </c>
      <c r="C30" s="41"/>
      <c r="D30" s="42"/>
      <c r="E30" s="42"/>
      <c r="F30" s="132">
        <f t="shared" si="1"/>
        <v>0</v>
      </c>
      <c r="G30" s="42"/>
      <c r="H30" s="136" t="e">
        <f>IF(OR(AND(I30=1,F30&gt;Listen!$A$42,G30&lt;=Listen!$B$42),AND(I30=1,F30&gt;Listen!$A$41,G30&lt;=Listen!$B$41),AND(I30=2,F30&gt;Listen!$A$46,G30&lt;=Listen!$B$46),AND(I30=2,F30&gt;Listen!$A$45,G30&lt;=Listen!$B$45),AND(I30=2,J30&gt;Listen!$A$49)),"!","")</f>
        <v>#VALUE!</v>
      </c>
      <c r="I30" s="137" t="e">
        <f t="shared" si="2"/>
        <v>#VALUE!</v>
      </c>
      <c r="J30" s="132">
        <f t="shared" si="3"/>
        <v>0</v>
      </c>
      <c r="K30" s="46"/>
    </row>
    <row r="31" spans="1:11" ht="17.100000000000001" customHeight="1" x14ac:dyDescent="0.3">
      <c r="A31" s="9">
        <f t="shared" si="4"/>
        <v>46405</v>
      </c>
      <c r="B31" s="8">
        <f t="shared" si="0"/>
        <v>46405</v>
      </c>
      <c r="C31" s="41"/>
      <c r="D31" s="42"/>
      <c r="E31" s="42"/>
      <c r="F31" s="132">
        <f t="shared" si="1"/>
        <v>0</v>
      </c>
      <c r="G31" s="42"/>
      <c r="H31" s="136" t="e">
        <f>IF(OR(AND(I31=1,F31&gt;Listen!$A$42,G31&lt;=Listen!$B$42),AND(I31=1,F31&gt;Listen!$A$41,G31&lt;=Listen!$B$41),AND(I31=2,F31&gt;Listen!$A$46,G31&lt;=Listen!$B$46),AND(I31=2,F31&gt;Listen!$A$45,G31&lt;=Listen!$B$45),AND(I31=2,J31&gt;Listen!$A$49)),"!","")</f>
        <v>#VALUE!</v>
      </c>
      <c r="I31" s="137" t="e">
        <f t="shared" si="2"/>
        <v>#VALUE!</v>
      </c>
      <c r="J31" s="132">
        <f t="shared" si="3"/>
        <v>0</v>
      </c>
      <c r="K31" s="46"/>
    </row>
    <row r="32" spans="1:11" ht="17.100000000000001" customHeight="1" x14ac:dyDescent="0.3">
      <c r="A32" s="9">
        <f t="shared" si="4"/>
        <v>46406</v>
      </c>
      <c r="B32" s="8">
        <f t="shared" si="0"/>
        <v>46406</v>
      </c>
      <c r="C32" s="41"/>
      <c r="D32" s="42"/>
      <c r="E32" s="42"/>
      <c r="F32" s="132">
        <f t="shared" si="1"/>
        <v>0</v>
      </c>
      <c r="G32" s="42"/>
      <c r="H32" s="136" t="e">
        <f>IF(OR(AND(I32=1,F32&gt;Listen!$A$42,G32&lt;=Listen!$B$42),AND(I32=1,F32&gt;Listen!$A$41,G32&lt;=Listen!$B$41),AND(I32=2,F32&gt;Listen!$A$46,G32&lt;=Listen!$B$46),AND(I32=2,F32&gt;Listen!$A$45,G32&lt;=Listen!$B$45),AND(I32=2,J32&gt;Listen!$A$49)),"!","")</f>
        <v>#VALUE!</v>
      </c>
      <c r="I32" s="137" t="e">
        <f t="shared" si="2"/>
        <v>#VALUE!</v>
      </c>
      <c r="J32" s="132">
        <f t="shared" si="3"/>
        <v>0</v>
      </c>
      <c r="K32" s="46"/>
    </row>
    <row r="33" spans="1:11" ht="17.100000000000001" customHeight="1" x14ac:dyDescent="0.3">
      <c r="A33" s="9">
        <f t="shared" si="4"/>
        <v>46407</v>
      </c>
      <c r="B33" s="8">
        <f t="shared" si="0"/>
        <v>46407</v>
      </c>
      <c r="C33" s="41"/>
      <c r="D33" s="42"/>
      <c r="E33" s="42"/>
      <c r="F33" s="132">
        <f t="shared" si="1"/>
        <v>0</v>
      </c>
      <c r="G33" s="42"/>
      <c r="H33" s="136" t="e">
        <f>IF(OR(AND(I33=1,F33&gt;Listen!$A$42,G33&lt;=Listen!$B$42),AND(I33=1,F33&gt;Listen!$A$41,G33&lt;=Listen!$B$41),AND(I33=2,F33&gt;Listen!$A$46,G33&lt;=Listen!$B$46),AND(I33=2,F33&gt;Listen!$A$45,G33&lt;=Listen!$B$45),AND(I33=2,J33&gt;Listen!$A$49)),"!","")</f>
        <v>#VALUE!</v>
      </c>
      <c r="I33" s="137" t="e">
        <f t="shared" si="2"/>
        <v>#VALUE!</v>
      </c>
      <c r="J33" s="132">
        <f t="shared" si="3"/>
        <v>0</v>
      </c>
      <c r="K33" s="46"/>
    </row>
    <row r="34" spans="1:11" ht="17.100000000000001" customHeight="1" x14ac:dyDescent="0.3">
      <c r="A34" s="9">
        <f t="shared" si="4"/>
        <v>46408</v>
      </c>
      <c r="B34" s="8">
        <f t="shared" si="0"/>
        <v>46408</v>
      </c>
      <c r="C34" s="41"/>
      <c r="D34" s="42"/>
      <c r="E34" s="42"/>
      <c r="F34" s="132">
        <f t="shared" si="1"/>
        <v>0</v>
      </c>
      <c r="G34" s="42"/>
      <c r="H34" s="136" t="e">
        <f>IF(OR(AND(I34=1,F34&gt;Listen!$A$42,G34&lt;=Listen!$B$42),AND(I34=1,F34&gt;Listen!$A$41,G34&lt;=Listen!$B$41),AND(I34=2,F34&gt;Listen!$A$46,G34&lt;=Listen!$B$46),AND(I34=2,F34&gt;Listen!$A$45,G34&lt;=Listen!$B$45),AND(I34=2,J34&gt;Listen!$A$49)),"!","")</f>
        <v>#VALUE!</v>
      </c>
      <c r="I34" s="137" t="e">
        <f t="shared" si="2"/>
        <v>#VALUE!</v>
      </c>
      <c r="J34" s="132">
        <f t="shared" si="3"/>
        <v>0</v>
      </c>
      <c r="K34" s="46"/>
    </row>
    <row r="35" spans="1:11" ht="17.100000000000001" customHeight="1" x14ac:dyDescent="0.3">
      <c r="A35" s="9">
        <f t="shared" si="4"/>
        <v>46409</v>
      </c>
      <c r="B35" s="8">
        <f t="shared" si="0"/>
        <v>46409</v>
      </c>
      <c r="C35" s="41"/>
      <c r="D35" s="42"/>
      <c r="E35" s="42"/>
      <c r="F35" s="132">
        <f t="shared" si="1"/>
        <v>0</v>
      </c>
      <c r="G35" s="42"/>
      <c r="H35" s="136" t="e">
        <f>IF(OR(AND(I35=1,F35&gt;Listen!$A$42,G35&lt;=Listen!$B$42),AND(I35=1,F35&gt;Listen!$A$41,G35&lt;=Listen!$B$41),AND(I35=2,F35&gt;Listen!$A$46,G35&lt;=Listen!$B$46),AND(I35=2,F35&gt;Listen!$A$45,G35&lt;=Listen!$B$45),AND(I35=2,J35&gt;Listen!$A$49)),"!","")</f>
        <v>#VALUE!</v>
      </c>
      <c r="I35" s="137" t="e">
        <f t="shared" si="2"/>
        <v>#VALUE!</v>
      </c>
      <c r="J35" s="132">
        <f t="shared" si="3"/>
        <v>0</v>
      </c>
      <c r="K35" s="46"/>
    </row>
    <row r="36" spans="1:11" ht="17.100000000000001" customHeight="1" x14ac:dyDescent="0.3">
      <c r="A36" s="9">
        <f t="shared" si="4"/>
        <v>46410</v>
      </c>
      <c r="B36" s="8">
        <f t="shared" si="0"/>
        <v>46410</v>
      </c>
      <c r="C36" s="41"/>
      <c r="D36" s="42"/>
      <c r="E36" s="42"/>
      <c r="F36" s="132">
        <f t="shared" si="1"/>
        <v>0</v>
      </c>
      <c r="G36" s="42"/>
      <c r="H36" s="136" t="e">
        <f>IF(OR(AND(I36=1,F36&gt;Listen!$A$42,G36&lt;=Listen!$B$42),AND(I36=1,F36&gt;Listen!$A$41,G36&lt;=Listen!$B$41),AND(I36=2,F36&gt;Listen!$A$46,G36&lt;=Listen!$B$46),AND(I36=2,F36&gt;Listen!$A$45,G36&lt;=Listen!$B$45),AND(I36=2,J36&gt;Listen!$A$49)),"!","")</f>
        <v>#VALUE!</v>
      </c>
      <c r="I36" s="137" t="e">
        <f t="shared" si="2"/>
        <v>#VALUE!</v>
      </c>
      <c r="J36" s="132">
        <f t="shared" si="3"/>
        <v>0</v>
      </c>
      <c r="K36" s="46"/>
    </row>
    <row r="37" spans="1:11" ht="17.100000000000001" customHeight="1" x14ac:dyDescent="0.3">
      <c r="A37" s="9">
        <f t="shared" si="4"/>
        <v>46411</v>
      </c>
      <c r="B37" s="8">
        <f t="shared" si="0"/>
        <v>46411</v>
      </c>
      <c r="C37" s="41"/>
      <c r="D37" s="42"/>
      <c r="E37" s="42"/>
      <c r="F37" s="132">
        <f t="shared" si="1"/>
        <v>0</v>
      </c>
      <c r="G37" s="42"/>
      <c r="H37" s="136" t="e">
        <f>IF(OR(AND(I37=1,F37&gt;Listen!$A$42,G37&lt;=Listen!$B$42),AND(I37=1,F37&gt;Listen!$A$41,G37&lt;=Listen!$B$41),AND(I37=2,F37&gt;Listen!$A$46,G37&lt;=Listen!$B$46),AND(I37=2,F37&gt;Listen!$A$45,G37&lt;=Listen!$B$45),AND(I37=2,J37&gt;Listen!$A$49)),"!","")</f>
        <v>#VALUE!</v>
      </c>
      <c r="I37" s="137" t="e">
        <f t="shared" si="2"/>
        <v>#VALUE!</v>
      </c>
      <c r="J37" s="132">
        <f t="shared" si="3"/>
        <v>0</v>
      </c>
      <c r="K37" s="46"/>
    </row>
    <row r="38" spans="1:11" ht="17.100000000000001" customHeight="1" x14ac:dyDescent="0.3">
      <c r="A38" s="9">
        <f t="shared" si="4"/>
        <v>46412</v>
      </c>
      <c r="B38" s="8">
        <f t="shared" si="0"/>
        <v>46412</v>
      </c>
      <c r="C38" s="41"/>
      <c r="D38" s="42"/>
      <c r="E38" s="42"/>
      <c r="F38" s="132">
        <f t="shared" si="1"/>
        <v>0</v>
      </c>
      <c r="G38" s="42"/>
      <c r="H38" s="136" t="e">
        <f>IF(OR(AND(I38=1,F38&gt;Listen!$A$42,G38&lt;=Listen!$B$42),AND(I38=1,F38&gt;Listen!$A$41,G38&lt;=Listen!$B$41),AND(I38=2,F38&gt;Listen!$A$46,G38&lt;=Listen!$B$46),AND(I38=2,F38&gt;Listen!$A$45,G38&lt;=Listen!$B$45),AND(I38=2,J38&gt;Listen!$A$49)),"!","")</f>
        <v>#VALUE!</v>
      </c>
      <c r="I38" s="137" t="e">
        <f t="shared" si="2"/>
        <v>#VALUE!</v>
      </c>
      <c r="J38" s="132">
        <f t="shared" si="3"/>
        <v>0</v>
      </c>
      <c r="K38" s="46"/>
    </row>
    <row r="39" spans="1:11" ht="17.100000000000001" customHeight="1" x14ac:dyDescent="0.3">
      <c r="A39" s="9">
        <f t="shared" si="4"/>
        <v>46413</v>
      </c>
      <c r="B39" s="8">
        <f t="shared" si="0"/>
        <v>46413</v>
      </c>
      <c r="C39" s="41"/>
      <c r="D39" s="42"/>
      <c r="E39" s="42"/>
      <c r="F39" s="132">
        <f t="shared" si="1"/>
        <v>0</v>
      </c>
      <c r="G39" s="42"/>
      <c r="H39" s="136" t="e">
        <f>IF(OR(AND(I39=1,F39&gt;Listen!$A$42,G39&lt;=Listen!$B$42),AND(I39=1,F39&gt;Listen!$A$41,G39&lt;=Listen!$B$41),AND(I39=2,F39&gt;Listen!$A$46,G39&lt;=Listen!$B$46),AND(I39=2,F39&gt;Listen!$A$45,G39&lt;=Listen!$B$45),AND(I39=2,J39&gt;Listen!$A$49)),"!","")</f>
        <v>#VALUE!</v>
      </c>
      <c r="I39" s="137" t="e">
        <f t="shared" si="2"/>
        <v>#VALUE!</v>
      </c>
      <c r="J39" s="132">
        <f t="shared" si="3"/>
        <v>0</v>
      </c>
      <c r="K39" s="46"/>
    </row>
    <row r="40" spans="1:11" ht="17.100000000000001" customHeight="1" x14ac:dyDescent="0.3">
      <c r="A40" s="9">
        <f t="shared" si="4"/>
        <v>46414</v>
      </c>
      <c r="B40" s="8">
        <f t="shared" si="0"/>
        <v>46414</v>
      </c>
      <c r="C40" s="41"/>
      <c r="D40" s="42"/>
      <c r="E40" s="42"/>
      <c r="F40" s="132">
        <f t="shared" si="1"/>
        <v>0</v>
      </c>
      <c r="G40" s="42"/>
      <c r="H40" s="136" t="e">
        <f>IF(OR(AND(I40=1,F40&gt;Listen!$A$42,G40&lt;=Listen!$B$42),AND(I40=1,F40&gt;Listen!$A$41,G40&lt;=Listen!$B$41),AND(I40=2,F40&gt;Listen!$A$46,G40&lt;=Listen!$B$46),AND(I40=2,F40&gt;Listen!$A$45,G40&lt;=Listen!$B$45),AND(I40=2,J40&gt;Listen!$A$49)),"!","")</f>
        <v>#VALUE!</v>
      </c>
      <c r="I40" s="137" t="e">
        <f t="shared" si="2"/>
        <v>#VALUE!</v>
      </c>
      <c r="J40" s="132">
        <f t="shared" si="3"/>
        <v>0</v>
      </c>
      <c r="K40" s="46"/>
    </row>
    <row r="41" spans="1:11" ht="17.100000000000001" customHeight="1" x14ac:dyDescent="0.3">
      <c r="A41" s="9">
        <f t="shared" si="4"/>
        <v>46415</v>
      </c>
      <c r="B41" s="8">
        <f t="shared" si="0"/>
        <v>46415</v>
      </c>
      <c r="C41" s="41"/>
      <c r="D41" s="42"/>
      <c r="E41" s="42"/>
      <c r="F41" s="132">
        <f t="shared" si="1"/>
        <v>0</v>
      </c>
      <c r="G41" s="42"/>
      <c r="H41" s="136" t="e">
        <f>IF(OR(AND(I41=1,F41&gt;Listen!$A$42,G41&lt;=Listen!$B$42),AND(I41=1,F41&gt;Listen!$A$41,G41&lt;=Listen!$B$41),AND(I41=2,F41&gt;Listen!$A$46,G41&lt;=Listen!$B$46),AND(I41=2,F41&gt;Listen!$A$45,G41&lt;=Listen!$B$45),AND(I41=2,J41&gt;Listen!$A$49)),"!","")</f>
        <v>#VALUE!</v>
      </c>
      <c r="I41" s="137" t="e">
        <f t="shared" si="2"/>
        <v>#VALUE!</v>
      </c>
      <c r="J41" s="132">
        <f t="shared" si="3"/>
        <v>0</v>
      </c>
      <c r="K41" s="46"/>
    </row>
    <row r="42" spans="1:11" ht="17.100000000000001" customHeight="1" x14ac:dyDescent="0.3">
      <c r="A42" s="9">
        <f t="shared" ref="A42:A44" si="5">A41+1</f>
        <v>46416</v>
      </c>
      <c r="B42" s="8">
        <f t="shared" ref="B42:B44" si="6">A42</f>
        <v>46416</v>
      </c>
      <c r="C42" s="41"/>
      <c r="D42" s="42"/>
      <c r="E42" s="42"/>
      <c r="F42" s="132">
        <f t="shared" ref="F42:F44" si="7">IF(E42="",0,E42-D42)</f>
        <v>0</v>
      </c>
      <c r="G42" s="42"/>
      <c r="H42" s="136" t="e">
        <f>IF(OR(AND(I42=1,F42&gt;Listen!$A$42,G42&lt;=Listen!$B$42),AND(I42=1,F42&gt;Listen!$A$41,G42&lt;=Listen!$B$41),AND(I42=2,F42&gt;Listen!$A$46,G42&lt;=Listen!$B$46),AND(I42=2,F42&gt;Listen!$A$45,G42&lt;=Listen!$B$45),AND(I42=2,J42&gt;Listen!$A$49)),"!","")</f>
        <v>#VALUE!</v>
      </c>
      <c r="I42" s="137" t="e">
        <f t="shared" ref="I42:I44" si="8">IF(DATEDIF($E$3,A42,"Y")&lt;18,2,1)</f>
        <v>#VALUE!</v>
      </c>
      <c r="J42" s="132">
        <f t="shared" ref="J42:J44" si="9">F42-G42</f>
        <v>0</v>
      </c>
      <c r="K42" s="46"/>
    </row>
    <row r="43" spans="1:11" ht="17.100000000000001" customHeight="1" x14ac:dyDescent="0.3">
      <c r="A43" s="9">
        <f t="shared" si="5"/>
        <v>46417</v>
      </c>
      <c r="B43" s="8">
        <f t="shared" si="6"/>
        <v>46417</v>
      </c>
      <c r="C43" s="41"/>
      <c r="D43" s="42"/>
      <c r="E43" s="42"/>
      <c r="F43" s="132">
        <f t="shared" si="7"/>
        <v>0</v>
      </c>
      <c r="G43" s="42"/>
      <c r="H43" s="136" t="e">
        <f>IF(OR(AND(I43=1,F43&gt;Listen!$A$42,G43&lt;=Listen!$B$42),AND(I43=1,F43&gt;Listen!$A$41,G43&lt;=Listen!$B$41),AND(I43=2,F43&gt;Listen!$A$46,G43&lt;=Listen!$B$46),AND(I43=2,F43&gt;Listen!$A$45,G43&lt;=Listen!$B$45),AND(I43=2,J43&gt;Listen!$A$49)),"!","")</f>
        <v>#VALUE!</v>
      </c>
      <c r="I43" s="137" t="e">
        <f t="shared" si="8"/>
        <v>#VALUE!</v>
      </c>
      <c r="J43" s="132">
        <f t="shared" si="9"/>
        <v>0</v>
      </c>
      <c r="K43" s="46"/>
    </row>
    <row r="44" spans="1:11" ht="17.100000000000001" customHeight="1" thickBot="1" x14ac:dyDescent="0.35">
      <c r="A44" s="10">
        <f t="shared" si="5"/>
        <v>46418</v>
      </c>
      <c r="B44" s="11">
        <f t="shared" si="6"/>
        <v>46418</v>
      </c>
      <c r="C44" s="43"/>
      <c r="D44" s="44"/>
      <c r="E44" s="44"/>
      <c r="F44" s="133">
        <f t="shared" si="7"/>
        <v>0</v>
      </c>
      <c r="G44" s="44"/>
      <c r="H44" s="138" t="e">
        <f>IF(OR(AND(I44=1,F44&gt;Listen!$A$42,G44&lt;=Listen!$B$42),AND(I44=1,F44&gt;Listen!$A$41,G44&lt;=Listen!$B$41),AND(I44=2,F44&gt;Listen!$A$46,G44&lt;=Listen!$B$46),AND(I44=2,F44&gt;Listen!$A$45,G44&lt;=Listen!$B$45),AND(I44=2,J44&gt;Listen!$A$49)),"!","")</f>
        <v>#VALUE!</v>
      </c>
      <c r="I44" s="139" t="e">
        <f t="shared" si="8"/>
        <v>#VALUE!</v>
      </c>
      <c r="J44" s="133">
        <f t="shared" si="9"/>
        <v>0</v>
      </c>
      <c r="K44" s="47"/>
    </row>
    <row r="45" spans="1:11" ht="16.2" thickBot="1" x14ac:dyDescent="0.35">
      <c r="A45" s="195" t="s">
        <v>111</v>
      </c>
      <c r="B45" s="195"/>
      <c r="C45" s="195"/>
      <c r="D45" s="195"/>
      <c r="E45" s="195"/>
      <c r="F45" s="195"/>
      <c r="G45" s="195"/>
      <c r="H45" s="195"/>
      <c r="I45" s="196"/>
      <c r="J45" s="140">
        <f>SUM(J14:J44)</f>
        <v>0</v>
      </c>
    </row>
    <row r="46" spans="1:11" ht="48" customHeight="1" thickBot="1" x14ac:dyDescent="0.35">
      <c r="A46" s="12"/>
      <c r="B46" s="12"/>
      <c r="D46" s="12"/>
      <c r="E46" s="12"/>
      <c r="F46" s="12"/>
    </row>
    <row r="47" spans="1:11" ht="24.75" customHeight="1" x14ac:dyDescent="0.3">
      <c r="A47" s="13" t="s">
        <v>20</v>
      </c>
      <c r="D47" s="13" t="s">
        <v>21</v>
      </c>
      <c r="G47" s="22" t="s">
        <v>23</v>
      </c>
      <c r="H47" s="24"/>
      <c r="I47" s="24"/>
      <c r="J47" s="14"/>
      <c r="K47" s="15"/>
    </row>
    <row r="48" spans="1:11" ht="25.5" customHeight="1" x14ac:dyDescent="0.3">
      <c r="A48" s="27" t="s">
        <v>22</v>
      </c>
      <c r="B48" s="28"/>
      <c r="C48" s="28"/>
      <c r="D48" s="28"/>
      <c r="E48" s="28"/>
      <c r="G48" s="16"/>
      <c r="H48" s="17"/>
      <c r="I48" s="17"/>
      <c r="J48" s="17"/>
      <c r="K48" s="18"/>
    </row>
    <row r="49" spans="1:11" x14ac:dyDescent="0.3">
      <c r="A49" s="165" t="s">
        <v>25</v>
      </c>
      <c r="B49" s="166"/>
      <c r="C49" s="166"/>
      <c r="D49" s="166"/>
      <c r="E49" s="166"/>
      <c r="G49" s="16"/>
      <c r="H49" s="17"/>
      <c r="I49" s="17"/>
      <c r="J49" s="17"/>
      <c r="K49" s="18"/>
    </row>
    <row r="50" spans="1:11" x14ac:dyDescent="0.3">
      <c r="A50" s="29" t="s">
        <v>26</v>
      </c>
      <c r="B50" s="2"/>
      <c r="C50" s="2"/>
      <c r="D50" s="2"/>
      <c r="E50" s="2"/>
      <c r="G50" s="16"/>
      <c r="H50" s="17"/>
      <c r="I50" s="17"/>
      <c r="J50" s="17"/>
      <c r="K50" s="18"/>
    </row>
    <row r="51" spans="1:11" x14ac:dyDescent="0.3">
      <c r="A51" s="29" t="s">
        <v>27</v>
      </c>
      <c r="B51" s="2"/>
      <c r="C51" s="2"/>
      <c r="D51" s="2"/>
      <c r="E51" s="2"/>
      <c r="G51" s="16"/>
      <c r="H51" s="17"/>
      <c r="I51" s="17"/>
      <c r="J51" s="17"/>
      <c r="K51" s="18"/>
    </row>
    <row r="52" spans="1:11" x14ac:dyDescent="0.3">
      <c r="A52" s="165" t="s">
        <v>28</v>
      </c>
      <c r="B52" s="166"/>
      <c r="C52" s="166"/>
      <c r="D52" s="166"/>
      <c r="E52" s="166"/>
      <c r="G52" s="16"/>
      <c r="H52" s="17"/>
      <c r="I52" s="17"/>
      <c r="J52" s="17"/>
      <c r="K52" s="18"/>
    </row>
    <row r="53" spans="1:11" x14ac:dyDescent="0.3">
      <c r="A53" s="29" t="s">
        <v>29</v>
      </c>
      <c r="B53" s="2"/>
      <c r="C53" s="2"/>
      <c r="D53" s="2"/>
      <c r="E53" s="2"/>
      <c r="G53" s="16"/>
      <c r="H53" s="17"/>
      <c r="I53" s="17"/>
      <c r="J53" s="17"/>
      <c r="K53" s="18"/>
    </row>
    <row r="54" spans="1:11" ht="15.75" customHeight="1" x14ac:dyDescent="0.3">
      <c r="A54" s="165" t="s">
        <v>30</v>
      </c>
      <c r="B54" s="166"/>
      <c r="C54" s="166"/>
      <c r="D54" s="166"/>
      <c r="E54" s="166"/>
      <c r="G54" s="16"/>
      <c r="H54" s="17"/>
      <c r="I54" s="17"/>
      <c r="J54" s="17"/>
      <c r="K54" s="18"/>
    </row>
    <row r="55" spans="1:11" ht="15.75" customHeight="1" thickBot="1" x14ac:dyDescent="0.35">
      <c r="A55" s="165" t="s">
        <v>31</v>
      </c>
      <c r="B55" s="166"/>
      <c r="C55" s="166"/>
      <c r="D55" s="166"/>
      <c r="E55" s="166"/>
      <c r="G55" s="19"/>
      <c r="H55" s="20"/>
      <c r="I55" s="20"/>
      <c r="J55" s="20"/>
      <c r="K55" s="21"/>
    </row>
  </sheetData>
  <sheetProtection algorithmName="SHA-512" hashValue="6SAcJhzsrR6TYy0+wRt2ZRs63sWIRCDCrvkMi/Rt6zvQxP+rZ3BDQzBxFWFNWKnXAZMxJhKSTPCZYDrNCDx9uw==" saltValue="GoTryQ5sTWI9bgdTIq630g==" spinCount="100000" sheet="1" objects="1" scenarios="1"/>
  <mergeCells count="24">
    <mergeCell ref="A54:E54"/>
    <mergeCell ref="A55:E55"/>
    <mergeCell ref="A45:I45"/>
    <mergeCell ref="H12:I13"/>
    <mergeCell ref="J12:J13"/>
    <mergeCell ref="K12:K13"/>
    <mergeCell ref="A49:E49"/>
    <mergeCell ref="A52:E52"/>
    <mergeCell ref="E8:K8"/>
    <mergeCell ref="E9:K9"/>
    <mergeCell ref="E10:K10"/>
    <mergeCell ref="A12:A13"/>
    <mergeCell ref="B12:B13"/>
    <mergeCell ref="C12:C13"/>
    <mergeCell ref="D12:D13"/>
    <mergeCell ref="E12:E13"/>
    <mergeCell ref="F12:F13"/>
    <mergeCell ref="G12:G13"/>
    <mergeCell ref="E7:K7"/>
    <mergeCell ref="A1:K1"/>
    <mergeCell ref="E2:K2"/>
    <mergeCell ref="E3:K3"/>
    <mergeCell ref="E4:K4"/>
    <mergeCell ref="E5:K5"/>
  </mergeCells>
  <conditionalFormatting sqref="A14:K44">
    <cfRule type="expression" dxfId="20" priority="1">
      <formula>OR(WEEKDAY($A14)=1,WEEKDAY($A14)=7)</formula>
    </cfRule>
  </conditionalFormatting>
  <dataValidations count="2">
    <dataValidation type="list" errorStyle="warning" showInputMessage="1" showErrorMessage="1" error="Pausenzeiten eingeben" sqref="G14:G44" xr:uid="{00000000-0002-0000-0800-000000000000}">
      <formula1>Pausen</formula1>
    </dataValidation>
    <dataValidation type="list" errorStyle="warning" showInputMessage="1" showErrorMessage="1" error="Bitte wählen Sie ein Zeichen aus." sqref="C14:C44" xr:uid="{00000000-0002-0000-0800-000001000000}">
      <formula1>Zeichen</formula1>
    </dataValidation>
  </dataValidations>
  <pageMargins left="0.9055118110236221" right="0.51181102362204722" top="0.39370078740157483" bottom="0.39370078740157483" header="0.31496062992125984" footer="0.31496062992125984"/>
  <pageSetup paperSize="9" scale="74" orientation="portrait" r:id="rId1"/>
  <headerFooter>
    <oddHeader>&amp;R&amp;G</oddHeader>
  </headerFooter>
  <ignoredErrors>
    <ignoredError sqref="E2:E5 E7:E9" unlockedFormula="1"/>
  </ignoredError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61D1A79-06E8-4E9A-B858-DE5655857191}">
            <xm:f>OR(AND(I14=1,F14&gt;Listen!$A$42,G14&lt;=Listen!$B$42),AND(I14=1,F14&gt;Listen!$A$41,G14&lt;=Listen!$B$41),AND(I14=2,F14&gt;Listen!$A$46,G14&lt;=Listen!$B$46),AND(I14=2,F14&gt;Listen!$A$45,G14&lt;=Listen!$B$45))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G14:G44</xm:sqref>
        </x14:conditionalFormatting>
        <x14:conditionalFormatting xmlns:xm="http://schemas.microsoft.com/office/excel/2006/main">
          <x14:cfRule type="expression" priority="2" id="{F9A13C9D-869A-480B-8CCE-27154B273C58}">
            <xm:f>AND($I14=2,$J14&gt;Listen!$A$49)</xm:f>
            <x14:dxf>
              <font>
                <b/>
                <i val="0"/>
                <color rgb="FFFF0000"/>
              </font>
            </x14:dxf>
          </x14:cfRule>
          <xm:sqref>J14:J44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4</vt:i4>
      </vt:variant>
    </vt:vector>
  </HeadingPairs>
  <TitlesOfParts>
    <vt:vector size="19" baseType="lpstr">
      <vt:lpstr>Listen</vt:lpstr>
      <vt:lpstr>Ausfüllhilfe</vt:lpstr>
      <vt:lpstr>Übersicht Gesamt</vt:lpstr>
      <vt:lpstr>August</vt:lpstr>
      <vt:lpstr>September</vt:lpstr>
      <vt:lpstr>Oktober</vt:lpstr>
      <vt:lpstr>November</vt:lpstr>
      <vt:lpstr>Dezember</vt:lpstr>
      <vt:lpstr>Januar</vt:lpstr>
      <vt:lpstr>Februar</vt:lpstr>
      <vt:lpstr>März</vt:lpstr>
      <vt:lpstr>April</vt:lpstr>
      <vt:lpstr>Mai</vt:lpstr>
      <vt:lpstr>Juni</vt:lpstr>
      <vt:lpstr>Juli</vt:lpstr>
      <vt:lpstr>'Übersicht Gesamt'!Druckbereich</vt:lpstr>
      <vt:lpstr>FO</vt:lpstr>
      <vt:lpstr>Pausen</vt:lpstr>
      <vt:lpstr>Zeichen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Holger (SSA BV)</dc:creator>
  <cp:lastModifiedBy>Annette Jassmann</cp:lastModifiedBy>
  <cp:lastPrinted>2025-08-15T13:04:23Z</cp:lastPrinted>
  <dcterms:created xsi:type="dcterms:W3CDTF">2024-04-29T07:42:49Z</dcterms:created>
  <dcterms:modified xsi:type="dcterms:W3CDTF">2026-08-17T15:19:40Z</dcterms:modified>
</cp:coreProperties>
</file>